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15 ADS-B Data N35DC\"/>
    </mc:Choice>
  </mc:AlternateContent>
  <bookViews>
    <workbookView xWindow="0" yWindow="0" windowWidth="17256" windowHeight="5268"/>
  </bookViews>
  <sheets>
    <sheet name="20201021_A3E2C2_43855763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U721" i="1"/>
  <c r="BB721" i="1"/>
  <c r="BW721" i="1"/>
  <c r="A722" i="1"/>
  <c r="C722" i="1"/>
  <c r="S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U826" i="1"/>
  <c r="BB826" i="1"/>
  <c r="BW826" i="1"/>
  <c r="A827" i="1"/>
  <c r="C827" i="1"/>
  <c r="S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</calcChain>
</file>

<file path=xl/sharedStrings.xml><?xml version="1.0" encoding="utf-8"?>
<sst xmlns="http://schemas.openxmlformats.org/spreadsheetml/2006/main" count="13819" uniqueCount="848">
  <si>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</si>
  <si>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</si>
  <si>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</si>
  <si>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</si>
  <si>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</si>
  <si>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</si>
  <si>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</si>
  <si>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</si>
  <si>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</si>
  <si>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</si>
  <si>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</si>
  <si>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</si>
  <si>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</si>
  <si>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</si>
  <si>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</si>
  <si>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</si>
  <si>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</si>
  <si>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</si>
  <si>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</si>
  <si>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</si>
  <si>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</si>
  <si>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</si>
  <si>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</si>
  <si>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</si>
  <si>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</si>
  <si>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</si>
  <si>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</si>
  <si>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</si>
  <si>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</si>
  <si>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</si>
  <si>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</si>
  <si>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</si>
  <si>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</si>
  <si>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</si>
  <si>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</si>
  <si>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</si>
  <si>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</si>
  <si>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</si>
  <si>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</si>
  <si>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</si>
  <si>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</si>
  <si>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</si>
  <si>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</si>
  <si>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</si>
  <si>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</si>
  <si>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</si>
  <si>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</si>
  <si>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</si>
  <si>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</si>
  <si>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</si>
  <si>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</si>
  <si>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</si>
  <si>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</si>
  <si>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</si>
  <si>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</si>
  <si>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</si>
  <si>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</si>
  <si>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</si>
  <si>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</si>
  <si>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</si>
  <si>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</si>
  <si>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</si>
  <si>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</si>
  <si>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</si>
  <si>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</si>
  <si>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</si>
  <si>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</si>
  <si>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</si>
  <si>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</si>
  <si>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</si>
  <si>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</si>
  <si>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</si>
  <si>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</si>
  <si>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</si>
  <si>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</si>
  <si>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</si>
  <si>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</si>
  <si>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</si>
  <si>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</si>
  <si>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</si>
  <si>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</si>
  <si>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</si>
  <si>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</si>
  <si>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</si>
  <si>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</si>
  <si>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</si>
  <si>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</si>
  <si>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</si>
  <si>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</si>
  <si>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</si>
  <si>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</si>
  <si>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</si>
  <si>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</si>
  <si>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</si>
  <si>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</si>
  <si>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</si>
  <si>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</si>
  <si>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</si>
  <si>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</si>
  <si>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</si>
  <si>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</si>
  <si>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</si>
  <si>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</si>
  <si>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</si>
  <si>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</si>
  <si>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</si>
  <si>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</si>
  <si>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</si>
  <si>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</si>
  <si>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</si>
  <si>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</si>
  <si>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</si>
  <si>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</si>
  <si>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</si>
  <si>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Houston</t>
  </si>
  <si>
    <t>Enroute</t>
  </si>
  <si>
    <t>030:02:13.38 N</t>
  </si>
  <si>
    <t>090:01:09.83 W</t>
  </si>
  <si>
    <t>GNSS</t>
  </si>
  <si>
    <t>RS - HP 1090 Multi Chl Radio</t>
  </si>
  <si>
    <t>030:02:13.30 N</t>
  </si>
  <si>
    <t>090:01:05.51 W</t>
  </si>
  <si>
    <t>030:02:13.15 N</t>
  </si>
  <si>
    <t>090:01:03.65 W</t>
  </si>
  <si>
    <t>DB</t>
  </si>
  <si>
    <t>New Orleans</t>
  </si>
  <si>
    <t>Terminal</t>
  </si>
  <si>
    <t>090:01:01.88 W</t>
  </si>
  <si>
    <t>AD</t>
  </si>
  <si>
    <t>Gulfport-Biloxi</t>
  </si>
  <si>
    <t>C2</t>
  </si>
  <si>
    <t>New Orleans TRACON CTV</t>
  </si>
  <si>
    <t>TerminalCTV</t>
  </si>
  <si>
    <t>C1</t>
  </si>
  <si>
    <t>EnrouteCTV</t>
  </si>
  <si>
    <t>090:00:56.62 W</t>
  </si>
  <si>
    <t>030:02:12.99 N</t>
  </si>
  <si>
    <t>090:00:54.61 W</t>
  </si>
  <si>
    <t>090:00:52.76 W</t>
  </si>
  <si>
    <t>090:00:45.73 W</t>
  </si>
  <si>
    <t>030:02:13.54 N</t>
  </si>
  <si>
    <t>090:00:43.88 W</t>
  </si>
  <si>
    <t>030:02:14.31 N</t>
  </si>
  <si>
    <t>090:00:39.94 W</t>
  </si>
  <si>
    <t>030:02:14.77 N</t>
  </si>
  <si>
    <t>090:00:37.77 W</t>
  </si>
  <si>
    <t>030:02:15.16 N</t>
  </si>
  <si>
    <t>090:00:36.07 W</t>
  </si>
  <si>
    <t>030:02:16.70 N</t>
  </si>
  <si>
    <t>090:00:30.44 W</t>
  </si>
  <si>
    <t>030:02:17.09 N</t>
  </si>
  <si>
    <t>090:00:28.50 W</t>
  </si>
  <si>
    <t>030:02:17.78 N</t>
  </si>
  <si>
    <t>090:00:26.57 W</t>
  </si>
  <si>
    <t>030:02:18.40 N</t>
  </si>
  <si>
    <t>090:00:24.72 W</t>
  </si>
  <si>
    <t>030:02:20.41 N</t>
  </si>
  <si>
    <t>090:00:20.01 W</t>
  </si>
  <si>
    <t>030:02:21.03 N</t>
  </si>
  <si>
    <t>090:00:18.38 W</t>
  </si>
  <si>
    <t>030:02:23.35 N</t>
  </si>
  <si>
    <t>090:00:12.82 W</t>
  </si>
  <si>
    <t>030:02:24.04 N</t>
  </si>
  <si>
    <t>090:00:11.28 W</t>
  </si>
  <si>
    <t>030:02:24.74 N</t>
  </si>
  <si>
    <t>090:00:09.66 W</t>
  </si>
  <si>
    <t>030:02:27.05 N</t>
  </si>
  <si>
    <t>090:00:04.71 W</t>
  </si>
  <si>
    <t>030:02:27.83 N</t>
  </si>
  <si>
    <t>090:00:02.94 W</t>
  </si>
  <si>
    <t>030:02:28.60 N</t>
  </si>
  <si>
    <t>090:00:01.39 W</t>
  </si>
  <si>
    <t>030:02:30.92 N</t>
  </si>
  <si>
    <t>089:59:56.52 W</t>
  </si>
  <si>
    <t>030:02:31.77 N</t>
  </si>
  <si>
    <t>089:59:54.67 W</t>
  </si>
  <si>
    <t>030:02:32.62 N</t>
  </si>
  <si>
    <t>089:59:52.89 W</t>
  </si>
  <si>
    <t>030:02:34.62 N</t>
  </si>
  <si>
    <t>089:59:48.34 W</t>
  </si>
  <si>
    <t>030:02:35.40 N</t>
  </si>
  <si>
    <t>089:59:46.40 W</t>
  </si>
  <si>
    <t>030:02:38.33 N</t>
  </si>
  <si>
    <t>089:59:39.84 W</t>
  </si>
  <si>
    <t>030:02:39.18 N</t>
  </si>
  <si>
    <t>089:59:37.83 W</t>
  </si>
  <si>
    <t>030:02:42.66 N</t>
  </si>
  <si>
    <t>089:59:28.95 W</t>
  </si>
  <si>
    <t>030:02:43.51 N</t>
  </si>
  <si>
    <t>089:59:27.25 W</t>
  </si>
  <si>
    <t>030:02:45.75 N</t>
  </si>
  <si>
    <t>089:59:21.61 W</t>
  </si>
  <si>
    <t>030:02:46.60 N</t>
  </si>
  <si>
    <t>089:59:20.06 W</t>
  </si>
  <si>
    <t>030:02:49.22 N</t>
  </si>
  <si>
    <t>089:59:14.73 W</t>
  </si>
  <si>
    <t>030:02:50.07 N</t>
  </si>
  <si>
    <t>089:59:13.11 W</t>
  </si>
  <si>
    <t>030:02:52.70 N</t>
  </si>
  <si>
    <t>089:59:07.86 W</t>
  </si>
  <si>
    <t>030:02:53.70 N</t>
  </si>
  <si>
    <t>089:59:05.93 W</t>
  </si>
  <si>
    <t>030:02:55.48 N</t>
  </si>
  <si>
    <t>089:59:02.22 W</t>
  </si>
  <si>
    <t>030:02:56.41 N</t>
  </si>
  <si>
    <t>089:59:00.29 W</t>
  </si>
  <si>
    <t>030:02:59.27 N</t>
  </si>
  <si>
    <t>089:58:54.65 W</t>
  </si>
  <si>
    <t>030:03:00.27 N</t>
  </si>
  <si>
    <t>089:58:52.72 W</t>
  </si>
  <si>
    <t>030:03:01.43 N</t>
  </si>
  <si>
    <t>089:58:50.79 W</t>
  </si>
  <si>
    <t>030:03:04.60 N</t>
  </si>
  <si>
    <t>089:58:45.84 W</t>
  </si>
  <si>
    <t>030:03:06.14 N</t>
  </si>
  <si>
    <t>089:58:44.07 W</t>
  </si>
  <si>
    <t>030:03:09.85 N</t>
  </si>
  <si>
    <t>089:58:39.89 W</t>
  </si>
  <si>
    <t>030:03:11.32 N</t>
  </si>
  <si>
    <t>089:58:38.35 W</t>
  </si>
  <si>
    <t>030:03:15.49 N</t>
  </si>
  <si>
    <t>089:58:33.79 W</t>
  </si>
  <si>
    <t>030:03:17.26 N</t>
  </si>
  <si>
    <t>089:58:32.17 W</t>
  </si>
  <si>
    <t>030:03:21.59 N</t>
  </si>
  <si>
    <t>089:58:27.46 W</t>
  </si>
  <si>
    <t>030:03:23.06 N</t>
  </si>
  <si>
    <t>089:58:25.76 W</t>
  </si>
  <si>
    <t>030:03:24.37 N</t>
  </si>
  <si>
    <t>089:58:24.29 W</t>
  </si>
  <si>
    <t>030:03:25.99 N</t>
  </si>
  <si>
    <t>089:58:22.51 W</t>
  </si>
  <si>
    <t>030:03:30.24 N</t>
  </si>
  <si>
    <t>089:58:17.57 W</t>
  </si>
  <si>
    <t>030:03:31.79 N</t>
  </si>
  <si>
    <t>089:58:15.72 W</t>
  </si>
  <si>
    <t>030:03:36.11 N</t>
  </si>
  <si>
    <t>089:58:10.08 W</t>
  </si>
  <si>
    <t>030:03:37.81 N</t>
  </si>
  <si>
    <t>089:58:08.07 W</t>
  </si>
  <si>
    <t>030:03:41.98 N</t>
  </si>
  <si>
    <t>089:58:02.74 W</t>
  </si>
  <si>
    <t>030:03:46.46 N</t>
  </si>
  <si>
    <t>089:57:56.71 W</t>
  </si>
  <si>
    <t>030:03:47.55 N</t>
  </si>
  <si>
    <t>089:57:55.17 W</t>
  </si>
  <si>
    <t>030:03:49.01 N</t>
  </si>
  <si>
    <t>089:57:53.24 W</t>
  </si>
  <si>
    <t>030:03:53.49 N</t>
  </si>
  <si>
    <t>089:57:47.37 W</t>
  </si>
  <si>
    <t>030:03:54.88 N</t>
  </si>
  <si>
    <t>089:57:45.36 W</t>
  </si>
  <si>
    <t>030:03:59.29 N</t>
  </si>
  <si>
    <t>089:57:39.25 W</t>
  </si>
  <si>
    <t>030:04:00.76 N</t>
  </si>
  <si>
    <t>089:57:37.09 W</t>
  </si>
  <si>
    <t>030:04:02.30 N</t>
  </si>
  <si>
    <t>089:57:35.08 W</t>
  </si>
  <si>
    <t>030:04:05.93 N</t>
  </si>
  <si>
    <t>089:57:29.52 W</t>
  </si>
  <si>
    <t>030:04:07.32 N</t>
  </si>
  <si>
    <t>089:57:27.44 W</t>
  </si>
  <si>
    <t>030:04:08.48 N</t>
  </si>
  <si>
    <t>089:57:25.66 W</t>
  </si>
  <si>
    <t>030:04:12.81 N</t>
  </si>
  <si>
    <t>089:57:19.09 W</t>
  </si>
  <si>
    <t>030:04:14.20 N</t>
  </si>
  <si>
    <t>089:57:17.08 W</t>
  </si>
  <si>
    <t>030:04:15.43 N</t>
  </si>
  <si>
    <t>089:57:15.00 W</t>
  </si>
  <si>
    <t>030:04:19.37 N</t>
  </si>
  <si>
    <t>089:57:08.59 W</t>
  </si>
  <si>
    <t>030:04:20.68 N</t>
  </si>
  <si>
    <t>089:57:06.58 W</t>
  </si>
  <si>
    <t>030:04:22.08 N</t>
  </si>
  <si>
    <t>089:57:04.42 W</t>
  </si>
  <si>
    <t>030:04:26.17 N</t>
  </si>
  <si>
    <t>089:56:58.16 W</t>
  </si>
  <si>
    <t>030:04:27.64 N</t>
  </si>
  <si>
    <t>089:56:55.84 W</t>
  </si>
  <si>
    <t>030:04:29.10 N</t>
  </si>
  <si>
    <t>089:56:53.68 W</t>
  </si>
  <si>
    <t>030:04:33.43 N</t>
  </si>
  <si>
    <t>089:56:47.50 W</t>
  </si>
  <si>
    <t>030:04:34.98 N</t>
  </si>
  <si>
    <t>089:56:45.18 W</t>
  </si>
  <si>
    <t>030:04:40.69 N</t>
  </si>
  <si>
    <t>089:56:37.30 W</t>
  </si>
  <si>
    <t>030:04:42.16 N</t>
  </si>
  <si>
    <t>089:56:35.29 W</t>
  </si>
  <si>
    <t>030:04:46.49 N</t>
  </si>
  <si>
    <t>089:56:28.96 W</t>
  </si>
  <si>
    <t>030:04:53.52 N</t>
  </si>
  <si>
    <t>089:56:18.22 W</t>
  </si>
  <si>
    <t>030:04:58.15 N</t>
  </si>
  <si>
    <t>089:56:11.81 W</t>
  </si>
  <si>
    <t>030:04:59.46 N</t>
  </si>
  <si>
    <t>089:56:09.88 W</t>
  </si>
  <si>
    <t>030:05:04.25 N</t>
  </si>
  <si>
    <t>089:56:04.24 W</t>
  </si>
  <si>
    <t>030:05:05.87 N</t>
  </si>
  <si>
    <t>089:56:02.46 W</t>
  </si>
  <si>
    <t>030:05:07.34 N</t>
  </si>
  <si>
    <t>089:56:00.92 W</t>
  </si>
  <si>
    <t>030:05:13.29 N</t>
  </si>
  <si>
    <t>089:55:55.36 W</t>
  </si>
  <si>
    <t>030:05:14.99 N</t>
  </si>
  <si>
    <t>089:55:53.58 W</t>
  </si>
  <si>
    <t>030:05:16.77 N</t>
  </si>
  <si>
    <t>089:55:52.04 W</t>
  </si>
  <si>
    <t>030:05:22.17 N</t>
  </si>
  <si>
    <t>089:55:47.40 W</t>
  </si>
  <si>
    <t>030:05:24.34 N</t>
  </si>
  <si>
    <t>089:55:45.62 W</t>
  </si>
  <si>
    <t>030:05:30.29 N</t>
  </si>
  <si>
    <t>089:55:40.76 W</t>
  </si>
  <si>
    <t>030:05:31.91 N</t>
  </si>
  <si>
    <t>089:55:39.44 W</t>
  </si>
  <si>
    <t>030:05:33.92 N</t>
  </si>
  <si>
    <t>089:55:37.74 W</t>
  </si>
  <si>
    <t>030:05:40.17 N</t>
  </si>
  <si>
    <t>089:55:33.26 W</t>
  </si>
  <si>
    <t>030:05:42.26 N</t>
  </si>
  <si>
    <t>089:55:31.87 W</t>
  </si>
  <si>
    <t>030:05:44.27 N</t>
  </si>
  <si>
    <t>089:55:30.48 W</t>
  </si>
  <si>
    <t>030:05:50.99 N</t>
  </si>
  <si>
    <t>089:55:26.62 W</t>
  </si>
  <si>
    <t>030:05:53.23 N</t>
  </si>
  <si>
    <t>089:55:25.69 W</t>
  </si>
  <si>
    <t>030:05:55.08 N</t>
  </si>
  <si>
    <t>089:55:24.69 W</t>
  </si>
  <si>
    <t>030:06:01.72 N</t>
  </si>
  <si>
    <t>089:55:21.75 W</t>
  </si>
  <si>
    <t>030:06:04.12 N</t>
  </si>
  <si>
    <t>089:55:20.75 W</t>
  </si>
  <si>
    <t>030:06:06.82 N</t>
  </si>
  <si>
    <t>089:55:19.75 W</t>
  </si>
  <si>
    <t>030:06:13.62 N</t>
  </si>
  <si>
    <t>089:55:17.12 W</t>
  </si>
  <si>
    <t>030:06:15.86 N</t>
  </si>
  <si>
    <t>089:55:16.19 W</t>
  </si>
  <si>
    <t>030:06:17.87 N</t>
  </si>
  <si>
    <t>089:55:15.42 W</t>
  </si>
  <si>
    <t>030:06:24.44 N</t>
  </si>
  <si>
    <t>089:55:12.87 W</t>
  </si>
  <si>
    <t>030:06:27.06 N</t>
  </si>
  <si>
    <t>089:55:11.87 W</t>
  </si>
  <si>
    <t>030:06:29.61 N</t>
  </si>
  <si>
    <t>089:55:11.09 W</t>
  </si>
  <si>
    <t>030:06:36.95 N</t>
  </si>
  <si>
    <t>089:55:08.08 W</t>
  </si>
  <si>
    <t>030:06:39.11 N</t>
  </si>
  <si>
    <t>089:55:07.46 W</t>
  </si>
  <si>
    <t>030:06:45.52 N</t>
  </si>
  <si>
    <t>089:55:04.91 W</t>
  </si>
  <si>
    <t>030:06:47.69 N</t>
  </si>
  <si>
    <t>089:55:04.14 W</t>
  </si>
  <si>
    <t>030:06:49.85 N</t>
  </si>
  <si>
    <t>089:55:03.14 W</t>
  </si>
  <si>
    <t>030:06:56.42 N</t>
  </si>
  <si>
    <t>089:55:00.67 W</t>
  </si>
  <si>
    <t>030:06:58.89 N</t>
  </si>
  <si>
    <t>089:54:59.66 W</t>
  </si>
  <si>
    <t>030:07:05.92 N</t>
  </si>
  <si>
    <t>089:54:56.88 W</t>
  </si>
  <si>
    <t>030:07:08.31 N</t>
  </si>
  <si>
    <t>089:54:55.88 W</t>
  </si>
  <si>
    <t>030:07:15.42 N</t>
  </si>
  <si>
    <t>089:54:52.86 W</t>
  </si>
  <si>
    <t>030:07:17.50 N</t>
  </si>
  <si>
    <t>089:54:51.94 W</t>
  </si>
  <si>
    <t>030:07:19.51 N</t>
  </si>
  <si>
    <t>089:54:51.09 W</t>
  </si>
  <si>
    <t>030:07:26.23 N</t>
  </si>
  <si>
    <t>089:54:48.23 W</t>
  </si>
  <si>
    <t>030:07:28.71 N</t>
  </si>
  <si>
    <t>089:54:47.07 W</t>
  </si>
  <si>
    <t>030:07:30.95 N</t>
  </si>
  <si>
    <t>089:54:46.14 W</t>
  </si>
  <si>
    <t>030:07:37.28 N</t>
  </si>
  <si>
    <t>089:54:43.36 W</t>
  </si>
  <si>
    <t>030:07:39.60 N</t>
  </si>
  <si>
    <t>089:54:42.44 W</t>
  </si>
  <si>
    <t>030:07:41.61 N</t>
  </si>
  <si>
    <t>089:54:41.66 W</t>
  </si>
  <si>
    <t>030:07:44.08 N</t>
  </si>
  <si>
    <t>089:54:40.66 W</t>
  </si>
  <si>
    <t>030:07:50.95 N</t>
  </si>
  <si>
    <t>089:54:37.57 W</t>
  </si>
  <si>
    <t>030:07:57.75 N</t>
  </si>
  <si>
    <t>089:54:34.71 W</t>
  </si>
  <si>
    <t>030:08:04.63 N</t>
  </si>
  <si>
    <t>089:54:31.93 W</t>
  </si>
  <si>
    <t>030:08:06.94 N</t>
  </si>
  <si>
    <t>089:54:30.93 W</t>
  </si>
  <si>
    <t>030:08:15.67 N</t>
  </si>
  <si>
    <t>089:54:27.22 W</t>
  </si>
  <si>
    <t>030:08:24.86 N</t>
  </si>
  <si>
    <t>089:54:23.59 W</t>
  </si>
  <si>
    <t>030:08:27.10 N</t>
  </si>
  <si>
    <t>089:54:22.66 W</t>
  </si>
  <si>
    <t>030:08:36.45 N</t>
  </si>
  <si>
    <t>089:54:18.64 W</t>
  </si>
  <si>
    <t>030:08:42.79 N</t>
  </si>
  <si>
    <t>089:54:16.09 W</t>
  </si>
  <si>
    <t>030:08:50.05 N</t>
  </si>
  <si>
    <t>089:54:13.16 W</t>
  </si>
  <si>
    <t>030:08:52.13 N</t>
  </si>
  <si>
    <t>089:54:12.15 W</t>
  </si>
  <si>
    <t>030:08:54.30 N</t>
  </si>
  <si>
    <t>089:54:11.38 W</t>
  </si>
  <si>
    <t>030:09:01.02 N</t>
  </si>
  <si>
    <t>089:54:08.68 W</t>
  </si>
  <si>
    <t>030:09:03.57 N</t>
  </si>
  <si>
    <t>089:54:07.60 W</t>
  </si>
  <si>
    <t>030:09:07.97 N</t>
  </si>
  <si>
    <t>089:54:05.82 W</t>
  </si>
  <si>
    <t>030:09:10.13 N</t>
  </si>
  <si>
    <t>089:54:04.82 W</t>
  </si>
  <si>
    <t>030:09:16.54 N</t>
  </si>
  <si>
    <t>089:54:02.27 W</t>
  </si>
  <si>
    <t>030:09:19.02 N</t>
  </si>
  <si>
    <t>089:54:01.11 W</t>
  </si>
  <si>
    <t>030:09:21.33 N</t>
  </si>
  <si>
    <t>089:54:00.26 W</t>
  </si>
  <si>
    <t>030:09:26.43 N</t>
  </si>
  <si>
    <t>089:53:58.25 W</t>
  </si>
  <si>
    <t>030:09:28.75 N</t>
  </si>
  <si>
    <t>089:53:57.09 W</t>
  </si>
  <si>
    <t>030:09:35.31 N</t>
  </si>
  <si>
    <t>089:53:54.54 W</t>
  </si>
  <si>
    <t>030:09:41.88 N</t>
  </si>
  <si>
    <t>089:53:51.84 W</t>
  </si>
  <si>
    <t>030:09:43.81 N</t>
  </si>
  <si>
    <t>089:53:50.99 W</t>
  </si>
  <si>
    <t>030:09:45.97 N</t>
  </si>
  <si>
    <t>089:53:50.06 W</t>
  </si>
  <si>
    <t>030:09:52.85 N</t>
  </si>
  <si>
    <t>089:53:47.20 W</t>
  </si>
  <si>
    <t>030:09:55.40 N</t>
  </si>
  <si>
    <t>089:53:46.20 W</t>
  </si>
  <si>
    <t>030:09:57.41 N</t>
  </si>
  <si>
    <t>089:53:45.27 W</t>
  </si>
  <si>
    <t>030:09:59.42 N</t>
  </si>
  <si>
    <t>089:53:44.50 W</t>
  </si>
  <si>
    <t>030:10:04.44 N</t>
  </si>
  <si>
    <t>089:53:42.49 W</t>
  </si>
  <si>
    <t>030:10:06.75 N</t>
  </si>
  <si>
    <t>089:53:41.56 W</t>
  </si>
  <si>
    <t>030:10:13.17 N</t>
  </si>
  <si>
    <t>089:53:38.86 W</t>
  </si>
  <si>
    <t>030:10:15.48 N</t>
  </si>
  <si>
    <t>089:53:37.78 W</t>
  </si>
  <si>
    <t>030:10:17.65 N</t>
  </si>
  <si>
    <t>089:53:36.93 W</t>
  </si>
  <si>
    <t>030:10:24.37 N</t>
  </si>
  <si>
    <t>089:53:33.99 W</t>
  </si>
  <si>
    <t>030:10:27.07 N</t>
  </si>
  <si>
    <t>089:53:32.99 W</t>
  </si>
  <si>
    <t>030:10:28.92 N</t>
  </si>
  <si>
    <t>089:53:31.99 W</t>
  </si>
  <si>
    <t>030:10:35.64 N</t>
  </si>
  <si>
    <t>089:53:29.36 W</t>
  </si>
  <si>
    <t>030:10:37.96 N</t>
  </si>
  <si>
    <t>089:53:28.28 W</t>
  </si>
  <si>
    <t>030:10:40.20 N</t>
  </si>
  <si>
    <t>089:53:27.43 W</t>
  </si>
  <si>
    <t>030:10:47.15 N</t>
  </si>
  <si>
    <t>089:53:24.49 W</t>
  </si>
  <si>
    <t>030:10:49.16 N</t>
  </si>
  <si>
    <t>089:53:23.72 W</t>
  </si>
  <si>
    <t>030:10:51.17 N</t>
  </si>
  <si>
    <t>089:53:22.95 W</t>
  </si>
  <si>
    <t>030:10:58.74 N</t>
  </si>
  <si>
    <t>089:53:19.78 W</t>
  </si>
  <si>
    <t>030:11:00.98 N</t>
  </si>
  <si>
    <t>089:53:18.85 W</t>
  </si>
  <si>
    <t>030:11:03.07 N</t>
  </si>
  <si>
    <t>089:53:18.00 W</t>
  </si>
  <si>
    <t>030:11:10.02 N</t>
  </si>
  <si>
    <t>089:53:15.22 W</t>
  </si>
  <si>
    <t>030:11:12.34 N</t>
  </si>
  <si>
    <t>089:53:14.37 W</t>
  </si>
  <si>
    <t>030:11:16.82 N</t>
  </si>
  <si>
    <t>089:53:12.44 W</t>
  </si>
  <si>
    <t>030:11:18.98 N</t>
  </si>
  <si>
    <t>089:53:11.67 W</t>
  </si>
  <si>
    <t>030:11:21.45 N</t>
  </si>
  <si>
    <t>089:53:10.74 W</t>
  </si>
  <si>
    <t>030:11:28.25 N</t>
  </si>
  <si>
    <t>089:53:07.88 W</t>
  </si>
  <si>
    <t>030:11:30.41 N</t>
  </si>
  <si>
    <t>089:53:06.88 W</t>
  </si>
  <si>
    <t>030:11:37.06 N</t>
  </si>
  <si>
    <t>089:53:04.10 W</t>
  </si>
  <si>
    <t>030:11:39.14 N</t>
  </si>
  <si>
    <t>089:53:03.33 W</t>
  </si>
  <si>
    <t>030:11:41.38 N</t>
  </si>
  <si>
    <t>089:53:02.17 W</t>
  </si>
  <si>
    <t>030:11:48.33 N</t>
  </si>
  <si>
    <t>089:52:59.39 W</t>
  </si>
  <si>
    <t>030:11:55.06 N</t>
  </si>
  <si>
    <t>089:52:56.37 W</t>
  </si>
  <si>
    <t>030:11:57.22 N</t>
  </si>
  <si>
    <t>089:52:55.45 W</t>
  </si>
  <si>
    <t>030:12:09.04 N</t>
  </si>
  <si>
    <t>089:52:50.35 W</t>
  </si>
  <si>
    <t>030:12:11.66 N</t>
  </si>
  <si>
    <t>089:52:49.50 W</t>
  </si>
  <si>
    <t>030:12:13.44 N</t>
  </si>
  <si>
    <t>089:52:48.73 W</t>
  </si>
  <si>
    <t>030:12:20.08 N</t>
  </si>
  <si>
    <t>089:52:45.71 W</t>
  </si>
  <si>
    <t>030:12:22.56 N</t>
  </si>
  <si>
    <t>089:52:44.71 W</t>
  </si>
  <si>
    <t>030:12:29.20 N</t>
  </si>
  <si>
    <t>089:52:41.77 W</t>
  </si>
  <si>
    <t>030:12:31.21 N</t>
  </si>
  <si>
    <t>089:52:41.00 W</t>
  </si>
  <si>
    <t>030:12:33.60 N</t>
  </si>
  <si>
    <t>089:52:39.92 W</t>
  </si>
  <si>
    <t>030:12:40.32 N</t>
  </si>
  <si>
    <t>089:52:37.06 W</t>
  </si>
  <si>
    <t>030:12:42.49 N</t>
  </si>
  <si>
    <t>089:52:36.21 W</t>
  </si>
  <si>
    <t>030:12:44.49 N</t>
  </si>
  <si>
    <t>089:52:35.44 W</t>
  </si>
  <si>
    <t>030:12:51.60 N</t>
  </si>
  <si>
    <t>089:52:32.50 W</t>
  </si>
  <si>
    <t>030:12:53.53 N</t>
  </si>
  <si>
    <t>089:52:31.65 W</t>
  </si>
  <si>
    <t>030:12:55.85 N</t>
  </si>
  <si>
    <t>089:52:30.81 W</t>
  </si>
  <si>
    <t>030:12:58.24 N</t>
  </si>
  <si>
    <t>089:52:29.88 W</t>
  </si>
  <si>
    <t>030:13:03.42 N</t>
  </si>
  <si>
    <t>089:52:27.72 W</t>
  </si>
  <si>
    <t>030:13:05.27 N</t>
  </si>
  <si>
    <t>089:52:26.94 W</t>
  </si>
  <si>
    <t>030:13:09.37 N</t>
  </si>
  <si>
    <t>089:52:25.17 W</t>
  </si>
  <si>
    <t>030:13:11.76 N</t>
  </si>
  <si>
    <t>089:52:24.16 W</t>
  </si>
  <si>
    <t>030:13:13.85 N</t>
  </si>
  <si>
    <t>089:52:23.23 W</t>
  </si>
  <si>
    <t>030:13:16.17 N</t>
  </si>
  <si>
    <t>089:52:22.23 W</t>
  </si>
  <si>
    <t>030:13:20.88 N</t>
  </si>
  <si>
    <t>089:52:20.30 W</t>
  </si>
  <si>
    <t>030:13:23.19 N</t>
  </si>
  <si>
    <t>089:52:19.22 W</t>
  </si>
  <si>
    <t>030:13:30.15 N</t>
  </si>
  <si>
    <t>089:52:16.44 W</t>
  </si>
  <si>
    <t>030:13:32.08 N</t>
  </si>
  <si>
    <t>089:52:15.66 W</t>
  </si>
  <si>
    <t>030:13:36.64 N</t>
  </si>
  <si>
    <t>089:52:13.73 W</t>
  </si>
  <si>
    <t>030:13:38.88 N</t>
  </si>
  <si>
    <t>089:52:12.73 W</t>
  </si>
  <si>
    <t>030:13:40.65 N</t>
  </si>
  <si>
    <t>089:52:11.96 W</t>
  </si>
  <si>
    <t>030:13:47.53 N</t>
  </si>
  <si>
    <t>089:52:09.33 W</t>
  </si>
  <si>
    <t>030:13:49.77 N</t>
  </si>
  <si>
    <t>089:52:08.48 W</t>
  </si>
  <si>
    <t>030:13:54.71 N</t>
  </si>
  <si>
    <t>089:52:06.55 W</t>
  </si>
  <si>
    <t>030:13:56.87 N</t>
  </si>
  <si>
    <t>089:52:05.78 W</t>
  </si>
  <si>
    <t>030:13:58.88 N</t>
  </si>
  <si>
    <t>089:52:05.00 W</t>
  </si>
  <si>
    <t>030:14:05.53 N</t>
  </si>
  <si>
    <t>089:52:03.07 W</t>
  </si>
  <si>
    <t>030:14:08.08 N</t>
  </si>
  <si>
    <t>089:52:02.46 W</t>
  </si>
  <si>
    <t>030:14:14.95 N</t>
  </si>
  <si>
    <t>089:52:01.14 W</t>
  </si>
  <si>
    <t>030:14:17.19 N</t>
  </si>
  <si>
    <t>089:52:00.68 W</t>
  </si>
  <si>
    <t>030:14:24.53 N</t>
  </si>
  <si>
    <t>089:51:59.60 W</t>
  </si>
  <si>
    <t>030:14:26.85 N</t>
  </si>
  <si>
    <t>089:51:59.44 W</t>
  </si>
  <si>
    <t>030:14:29.16 N</t>
  </si>
  <si>
    <t>089:51:59.21 W</t>
  </si>
  <si>
    <t>030:14:36.12 N</t>
  </si>
  <si>
    <t>089:51:58.90 W</t>
  </si>
  <si>
    <t>030:14:38.74 N</t>
  </si>
  <si>
    <t>030:14:41.14 N</t>
  </si>
  <si>
    <t>030:14:47.94 N</t>
  </si>
  <si>
    <t>089:51:58.59 W</t>
  </si>
  <si>
    <t>030:14:50.02 N</t>
  </si>
  <si>
    <t>030:14:55.35 N</t>
  </si>
  <si>
    <t>030:14:57.75 N</t>
  </si>
  <si>
    <t>089:51:58.67 W</t>
  </si>
  <si>
    <t>030:15:00.14 N</t>
  </si>
  <si>
    <t>030:15:06.71 N</t>
  </si>
  <si>
    <t>030:15:09.41 N</t>
  </si>
  <si>
    <t>030:15:16.67 N</t>
  </si>
  <si>
    <t>030:15:18.68 N</t>
  </si>
  <si>
    <t>030:15:21.23 N</t>
  </si>
  <si>
    <t>089:51:58.98 W</t>
  </si>
  <si>
    <t>030:15:28.80 N</t>
  </si>
  <si>
    <t>030:15:31.04 N</t>
  </si>
  <si>
    <t>089:51:59.29 W</t>
  </si>
  <si>
    <t>030:15:37.84 N</t>
  </si>
  <si>
    <t>030:15:40.00 N</t>
  </si>
  <si>
    <t>089:51:59.75 W</t>
  </si>
  <si>
    <t>030:15:47.42 N</t>
  </si>
  <si>
    <t>089:52:00.14 W</t>
  </si>
  <si>
    <t>030:15:49.66 N</t>
  </si>
  <si>
    <t>089:52:00.06 W</t>
  </si>
  <si>
    <t>030:16:02.09 N</t>
  </si>
  <si>
    <t>089:51:59.83 W</t>
  </si>
  <si>
    <t>030:16:04.26 N</t>
  </si>
  <si>
    <t>089:51:59.67 W</t>
  </si>
  <si>
    <t>030:16:11.13 N</t>
  </si>
  <si>
    <t>030:16:16.46 N</t>
  </si>
  <si>
    <t>089:51:58.44 W</t>
  </si>
  <si>
    <t>030:16:18.70 N</t>
  </si>
  <si>
    <t>030:16:25.89 N</t>
  </si>
  <si>
    <t>089:51:57.90 W</t>
  </si>
  <si>
    <t>030:16:28.28 N</t>
  </si>
  <si>
    <t>089:51:57.67 W</t>
  </si>
  <si>
    <t>030:16:30.91 N</t>
  </si>
  <si>
    <t>089:51:57.51 W</t>
  </si>
  <si>
    <t>030:16:38.01 N</t>
  </si>
  <si>
    <t>089:51:57.43 W</t>
  </si>
  <si>
    <t>030:16:40.41 N</t>
  </si>
  <si>
    <t>089:51:57.28 W</t>
  </si>
  <si>
    <t>030:16:43.11 N</t>
  </si>
  <si>
    <t>030:16:50.53 N</t>
  </si>
  <si>
    <t>030:16:57.63 N</t>
  </si>
  <si>
    <t>089:51:57.82 W</t>
  </si>
  <si>
    <t>030:16:59.87 N</t>
  </si>
  <si>
    <t>030:17:02.58 N</t>
  </si>
  <si>
    <t>089:51:58.05 W</t>
  </si>
  <si>
    <t>030:17:09.84 N</t>
  </si>
  <si>
    <t>030:17:12.08 N</t>
  </si>
  <si>
    <t>030:17:14.63 N</t>
  </si>
  <si>
    <t>030:17:21.50 N</t>
  </si>
  <si>
    <t>030:17:23.98 N</t>
  </si>
  <si>
    <t>030:17:29.23 N</t>
  </si>
  <si>
    <t>089:51:59.06 W</t>
  </si>
  <si>
    <t>030:17:31.55 N</t>
  </si>
  <si>
    <t>030:17:33.94 N</t>
  </si>
  <si>
    <t>030:17:39.27 N</t>
  </si>
  <si>
    <t>089:51:58.82 W</t>
  </si>
  <si>
    <t>030:17:41.82 N</t>
  </si>
  <si>
    <t>030:17:44.06 N</t>
  </si>
  <si>
    <t>030:17:50.86 N</t>
  </si>
  <si>
    <t>030:17:53.02 N</t>
  </si>
  <si>
    <t>030:17:55.42 N</t>
  </si>
  <si>
    <t>030:18:02.52 N</t>
  </si>
  <si>
    <t>089:51:58.21 W</t>
  </si>
  <si>
    <t>030:18:05.07 N</t>
  </si>
  <si>
    <t>030:18:11.79 N</t>
  </si>
  <si>
    <t>030:18:14.26 N</t>
  </si>
  <si>
    <t>030:18:21.68 N</t>
  </si>
  <si>
    <t>030:18:23.69 N</t>
  </si>
  <si>
    <t>030:18:25.93 N</t>
  </si>
  <si>
    <t>030:18:33.04 N</t>
  </si>
  <si>
    <t>030:18:35.35 N</t>
  </si>
  <si>
    <t>030:18:42.46 N</t>
  </si>
  <si>
    <t>030:18:44.93 N</t>
  </si>
  <si>
    <t>030:18:49.33 N</t>
  </si>
  <si>
    <t>030:18:51.50 N</t>
  </si>
  <si>
    <t>030:18:53.81 N</t>
  </si>
  <si>
    <t>030:19:02.70 N</t>
  </si>
  <si>
    <t>030:19:05.09 N</t>
  </si>
  <si>
    <t>030:19:09.57 N</t>
  </si>
  <si>
    <t>089:52:00.22 W</t>
  </si>
  <si>
    <t>030:19:11.74 N</t>
  </si>
  <si>
    <t>089:52:00.37 W</t>
  </si>
  <si>
    <t>030:19:13.59 N</t>
  </si>
  <si>
    <t>089:52:00.52 W</t>
  </si>
  <si>
    <t>030:19:20.85 N</t>
  </si>
  <si>
    <t>089:52:01.06 W</t>
  </si>
  <si>
    <t>030:19:23.48 N</t>
  </si>
  <si>
    <t>089:52:01.22 W</t>
  </si>
  <si>
    <t>030:19:29.89 N</t>
  </si>
  <si>
    <t>089:52:01.45 W</t>
  </si>
  <si>
    <t>030:19:32.21 N</t>
  </si>
  <si>
    <t>089:52:01.61 W</t>
  </si>
  <si>
    <t>030:19:39.39 N</t>
  </si>
  <si>
    <t>089:52:01.99 W</t>
  </si>
  <si>
    <t>030:19:41.94 N</t>
  </si>
  <si>
    <t>089:52:02.07 W</t>
  </si>
  <si>
    <t>030:19:55.46 N</t>
  </si>
  <si>
    <t>089:52:02.69 W</t>
  </si>
  <si>
    <t>030:20:02.02 N</t>
  </si>
  <si>
    <t>089:52:02.84 W</t>
  </si>
  <si>
    <t>030:20:04.34 N</t>
  </si>
  <si>
    <t>030:20:11.29 N</t>
  </si>
  <si>
    <t>030:20:13.30 N</t>
  </si>
  <si>
    <t>030:20:20.49 N</t>
  </si>
  <si>
    <t>030:20:22.42 N</t>
  </si>
  <si>
    <t>030:20:24.81 N</t>
  </si>
  <si>
    <t>030:20:31.38 N</t>
  </si>
  <si>
    <t>030:20:33.54 N</t>
  </si>
  <si>
    <t>089:52:02.22 W</t>
  </si>
  <si>
    <t>030:20:40.26 N</t>
  </si>
  <si>
    <t>089:52:00.83 W</t>
  </si>
  <si>
    <t>030:20:42.27 N</t>
  </si>
  <si>
    <t>030:20:44.12 N</t>
  </si>
  <si>
    <t>030:20:50.46 N</t>
  </si>
  <si>
    <t>089:51:56.12 W</t>
  </si>
  <si>
    <t>030:20:52.47 N</t>
  </si>
  <si>
    <t>089:51:54.88 W</t>
  </si>
  <si>
    <t>030:20:56.10 N</t>
  </si>
  <si>
    <t>089:51:52.57 W</t>
  </si>
  <si>
    <t>030:20:57.87 N</t>
  </si>
  <si>
    <t>089:51:51.33 W</t>
  </si>
  <si>
    <t>030:20:59.73 N</t>
  </si>
  <si>
    <t>089:51:49.94 W</t>
  </si>
  <si>
    <t>030:21:01.35 N</t>
  </si>
  <si>
    <t>089:51:48.55 W</t>
  </si>
  <si>
    <t>030:21:04.36 N</t>
  </si>
  <si>
    <t>089:51:45.62 W</t>
  </si>
  <si>
    <t>030:21:05.99 N</t>
  </si>
  <si>
    <t>089:51:43.84 W</t>
  </si>
  <si>
    <t>030:21:07.45 N</t>
  </si>
  <si>
    <t>089:51:42.14 W</t>
  </si>
  <si>
    <t>030:21:08.77 N</t>
  </si>
  <si>
    <t>089:51:40.29 W</t>
  </si>
  <si>
    <t>030:21:12.09 N</t>
  </si>
  <si>
    <t>089:51:34.34 W</t>
  </si>
  <si>
    <t>030:21:14.64 N</t>
  </si>
  <si>
    <t>089:51:27.38 W</t>
  </si>
  <si>
    <t>030:21:15.10 N</t>
  </si>
  <si>
    <t>089:51:25.61 W</t>
  </si>
  <si>
    <t>030:21:15.64 N</t>
  </si>
  <si>
    <t>089:51:23.29 W</t>
  </si>
  <si>
    <t>030:21:17.26 N</t>
  </si>
  <si>
    <t>089:51:16.34 W</t>
  </si>
  <si>
    <t>030:21:17.65 N</t>
  </si>
  <si>
    <t>089:51:13.79 W</t>
  </si>
  <si>
    <t>030:21:17.96 N</t>
  </si>
  <si>
    <t>089:51:11.32 W</t>
  </si>
  <si>
    <t>030:21:18.81 N</t>
  </si>
  <si>
    <t>089:51:04.67 W</t>
  </si>
  <si>
    <t>089:51:02.20 W</t>
  </si>
  <si>
    <t>030:21:18.96 N</t>
  </si>
  <si>
    <t>089:50:59.58 W</t>
  </si>
  <si>
    <t>030:21:18.50 N</t>
  </si>
  <si>
    <t>089:50:52.39 W</t>
  </si>
  <si>
    <t>030:21:17.11 N</t>
  </si>
  <si>
    <t>089:50:45.67 W</t>
  </si>
  <si>
    <t>030:21:16.49 N</t>
  </si>
  <si>
    <t>089:50:43.20 W</t>
  </si>
  <si>
    <t>030:21:14.02 N</t>
  </si>
  <si>
    <t>089:50:36.40 W</t>
  </si>
  <si>
    <t>030:21:10.93 N</t>
  </si>
  <si>
    <t>089:50:30.38 W</t>
  </si>
  <si>
    <t>030:21:09.77 N</t>
  </si>
  <si>
    <t>089:50:28.68 W</t>
  </si>
  <si>
    <t>030:21:05.44 N</t>
  </si>
  <si>
    <t>089:50:23.19 W</t>
  </si>
  <si>
    <t>030:21:03.59 N</t>
  </si>
  <si>
    <t>089:50:21.34 W</t>
  </si>
  <si>
    <t>030:21:00.19 N</t>
  </si>
  <si>
    <t>089:50:18.40 W</t>
  </si>
  <si>
    <t>030:20:58.34 N</t>
  </si>
  <si>
    <t>089:50:17.01 W</t>
  </si>
  <si>
    <t>030:20:52.85 N</t>
  </si>
  <si>
    <t>089:50:13.46 W</t>
  </si>
  <si>
    <t>030:20:46.67 N</t>
  </si>
  <si>
    <t>089:50:10.60 W</t>
  </si>
  <si>
    <t>030:20:44.43 N</t>
  </si>
  <si>
    <t>089:50:09.91 W</t>
  </si>
  <si>
    <t>030:20:42.12 N</t>
  </si>
  <si>
    <t>089:50:09.29 W</t>
  </si>
  <si>
    <t>030:20:35.70 N</t>
  </si>
  <si>
    <t>089:50:07.90 W</t>
  </si>
  <si>
    <t>030:20:33.62 N</t>
  </si>
  <si>
    <t>089:50:07.51 W</t>
  </si>
  <si>
    <t>030:20:27.36 N</t>
  </si>
  <si>
    <t>089:50:06.74 W</t>
  </si>
  <si>
    <t>030:20:20.95 N</t>
  </si>
  <si>
    <t>089:50:06.12 W</t>
  </si>
  <si>
    <t>030:20:18.94 N</t>
  </si>
  <si>
    <t>030:20:08.44 N</t>
  </si>
  <si>
    <t>030:20:06.58 N</t>
  </si>
  <si>
    <t>089:50:07.12 W</t>
  </si>
  <si>
    <t>030:20:02.18 N</t>
  </si>
  <si>
    <t>030:19:56.15 N</t>
  </si>
  <si>
    <t>089:50:08.28 W</t>
  </si>
  <si>
    <t>030:19:54.30 N</t>
  </si>
  <si>
    <t>089:50:08.67 W</t>
  </si>
  <si>
    <t>030:19:48.04 N</t>
  </si>
  <si>
    <t>089:50:09.83 W</t>
  </si>
  <si>
    <t>030:19:45.96 N</t>
  </si>
  <si>
    <t>089:50:10.14 W</t>
  </si>
  <si>
    <t>030:19:44.03 N</t>
  </si>
  <si>
    <t>089:50:10.06 W</t>
  </si>
  <si>
    <t>030:19:38.23 N</t>
  </si>
  <si>
    <t>030:19:33.37 N</t>
  </si>
  <si>
    <t>089:50:09.13 W</t>
  </si>
  <si>
    <t>030:19:31.67 N</t>
  </si>
  <si>
    <t>030:19:26.88 N</t>
  </si>
  <si>
    <t>030:19:25.56 N</t>
  </si>
  <si>
    <t>089:50:04.96 W</t>
  </si>
  <si>
    <t>030:19:23.01 N</t>
  </si>
  <si>
    <t>089:50:02.41 W</t>
  </si>
  <si>
    <t>030:19:21.93 N</t>
  </si>
  <si>
    <t>089:50:00.94 W</t>
  </si>
  <si>
    <t>030:19:19.46 N</t>
  </si>
  <si>
    <t>089:49:55.85 W</t>
  </si>
  <si>
    <t>030:19:19.00 N</t>
  </si>
  <si>
    <t>089:49:53.92 W</t>
  </si>
  <si>
    <t>030:19:17.99 N</t>
  </si>
  <si>
    <t>089:49:50.05 W</t>
  </si>
  <si>
    <t>030:19:17.84 N</t>
  </si>
  <si>
    <t>089:49:47.97 W</t>
  </si>
  <si>
    <t>030:19:17.22 N</t>
  </si>
  <si>
    <t>089:49:43.49 W</t>
  </si>
  <si>
    <t>030:19:16.99 N</t>
  </si>
  <si>
    <t>089:49:41.71 W</t>
  </si>
  <si>
    <t>030:19:16.83 N</t>
  </si>
  <si>
    <t>089:49:35.68 W</t>
  </si>
  <si>
    <t>089:49:33.75 W</t>
  </si>
  <si>
    <t>030:19:17.38 N</t>
  </si>
  <si>
    <t>089:49:30.12 W</t>
  </si>
  <si>
    <t>089:49:28.19 W</t>
  </si>
  <si>
    <t>030:19:18.53 N</t>
  </si>
  <si>
    <t>089:49:26.18 W</t>
  </si>
  <si>
    <t>030:19:21.31 N</t>
  </si>
  <si>
    <t>089:49:21.63 W</t>
  </si>
  <si>
    <t>030:19:22.47 N</t>
  </si>
  <si>
    <t>089:49:20.39 W</t>
  </si>
  <si>
    <t>030:19:25.18 N</t>
  </si>
  <si>
    <t>089:49:18.30 W</t>
  </si>
  <si>
    <t>030:19:26.72 N</t>
  </si>
  <si>
    <t>089:49:17.30 W</t>
  </si>
  <si>
    <t>030:19:28.50 N</t>
  </si>
  <si>
    <t>089:49:16.68 W</t>
  </si>
  <si>
    <t>030:19:35.07 N</t>
  </si>
  <si>
    <t>089:49:14.75 W</t>
  </si>
  <si>
    <t>030:19:37.07 N</t>
  </si>
  <si>
    <t>089:49:14.36 W</t>
  </si>
  <si>
    <t>089:49:14.21 W</t>
  </si>
  <si>
    <t>030:19:43.87 N</t>
  </si>
  <si>
    <t>089:49:13.98 W</t>
  </si>
  <si>
    <t>030:19:48.20 N</t>
  </si>
  <si>
    <t>030:19:49.66 N</t>
  </si>
  <si>
    <t>030:19:53.99 N</t>
  </si>
  <si>
    <t>089:49:14.13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</si>
</sst>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9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"10/21/2020 17:41:27.677"</f>
        <v>10/21/2020 17:41:27.677</v>
      </c>
      <c r="C2" t="str">
        <f>"FFCFD3C0"</f>
        <v>FFCFD3C0</v>
      </c>
      <c r="D2" t="s">
        <v>113</v>
      </c>
      <c r="E2">
        <v>4</v>
      </c>
      <c r="H2">
        <v>162</v>
      </c>
      <c r="I2" t="s">
        <v>114</v>
      </c>
      <c r="J2" t="s">
        <v>115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"17:41:35.539"</f>
        <v>17:41:35.539</v>
      </c>
      <c r="T2" t="str">
        <f>"17:41:35.539"</f>
        <v>17:41:35.539</v>
      </c>
      <c r="U2" t="str">
        <f t="shared" ref="U2:U65" si="0">"A3E2C2"</f>
        <v>A3E2C2</v>
      </c>
      <c r="V2">
        <v>0</v>
      </c>
      <c r="W2">
        <v>0</v>
      </c>
      <c r="X2">
        <v>1</v>
      </c>
      <c r="Z2">
        <v>0</v>
      </c>
      <c r="AA2">
        <v>0</v>
      </c>
      <c r="AB2">
        <v>0</v>
      </c>
      <c r="AC2">
        <v>0</v>
      </c>
      <c r="AD2">
        <v>10</v>
      </c>
      <c r="AE2">
        <v>0</v>
      </c>
      <c r="AF2">
        <v>0</v>
      </c>
      <c r="AH2">
        <v>0</v>
      </c>
      <c r="AI2" t="s">
        <v>116</v>
      </c>
      <c r="AJ2">
        <v>30.037050000000001</v>
      </c>
      <c r="AK2" t="s">
        <v>117</v>
      </c>
      <c r="AL2">
        <v>-90.019397999999995</v>
      </c>
      <c r="AM2">
        <v>100</v>
      </c>
      <c r="AN2">
        <v>0</v>
      </c>
      <c r="AO2" t="s">
        <v>118</v>
      </c>
      <c r="AP2">
        <v>84</v>
      </c>
      <c r="AQ2">
        <v>-3</v>
      </c>
      <c r="AR2">
        <v>448</v>
      </c>
      <c r="BB2" t="str">
        <f>"N35DC   "</f>
        <v xml:space="preserve">N35DC   </v>
      </c>
      <c r="BC2">
        <v>1</v>
      </c>
      <c r="BE2">
        <v>0</v>
      </c>
      <c r="BF2">
        <v>0</v>
      </c>
      <c r="BG2">
        <v>0</v>
      </c>
      <c r="BH2">
        <v>25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>"17:41:35.539"</f>
        <v>17:41:35.539</v>
      </c>
      <c r="CJ2">
        <v>0</v>
      </c>
      <c r="CK2">
        <v>0</v>
      </c>
      <c r="CL2">
        <v>0</v>
      </c>
      <c r="CM2">
        <v>0</v>
      </c>
      <c r="CN2">
        <v>0</v>
      </c>
      <c r="CO2">
        <v>2</v>
      </c>
      <c r="CP2" t="s">
        <v>119</v>
      </c>
      <c r="CQ2">
        <v>16</v>
      </c>
      <c r="CR2">
        <v>0</v>
      </c>
      <c r="CW2">
        <v>5390601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>"10/21/2020 17:41:30.484"</f>
        <v>10/21/2020 17:41:30.484</v>
      </c>
      <c r="C3" t="str">
        <f>"FFDFD3C0"</f>
        <v>FFDFD3C0</v>
      </c>
      <c r="D3" t="s">
        <v>113</v>
      </c>
      <c r="E3">
        <v>4</v>
      </c>
      <c r="H3">
        <v>162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"17:41:38.102"</f>
        <v>17:41:38.102</v>
      </c>
      <c r="T3" t="str">
        <f>"17:41:37.602"</f>
        <v>17:41:37.602</v>
      </c>
      <c r="U3" t="str">
        <f t="shared" si="0"/>
        <v>A3E2C2</v>
      </c>
      <c r="V3">
        <v>0</v>
      </c>
      <c r="W3">
        <v>0</v>
      </c>
      <c r="X3">
        <v>1</v>
      </c>
      <c r="Z3">
        <v>0</v>
      </c>
      <c r="AA3">
        <v>10</v>
      </c>
      <c r="AB3">
        <v>3</v>
      </c>
      <c r="AC3">
        <v>0</v>
      </c>
      <c r="AD3">
        <v>10</v>
      </c>
      <c r="AE3">
        <v>0</v>
      </c>
      <c r="AF3">
        <v>0</v>
      </c>
      <c r="AH3">
        <v>0</v>
      </c>
      <c r="AI3" t="s">
        <v>120</v>
      </c>
      <c r="AJ3">
        <v>30.037029</v>
      </c>
      <c r="AK3" t="s">
        <v>121</v>
      </c>
      <c r="AL3">
        <v>-90.018196000000003</v>
      </c>
      <c r="AM3">
        <v>100</v>
      </c>
      <c r="AN3">
        <v>0</v>
      </c>
      <c r="AO3" t="s">
        <v>118</v>
      </c>
      <c r="AP3">
        <v>87</v>
      </c>
      <c r="AQ3">
        <v>-3</v>
      </c>
      <c r="AR3">
        <v>128</v>
      </c>
      <c r="AZ3">
        <v>1200</v>
      </c>
      <c r="BA3">
        <v>0</v>
      </c>
      <c r="BB3" t="str">
        <f>"N35DC   "</f>
        <v xml:space="preserve">N35DC   </v>
      </c>
      <c r="BC3">
        <v>1</v>
      </c>
      <c r="BE3">
        <v>0</v>
      </c>
      <c r="BF3">
        <v>0</v>
      </c>
      <c r="BG3">
        <v>0</v>
      </c>
      <c r="BH3">
        <v>50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"17:41:38.104"</f>
        <v>17:41:38.104</v>
      </c>
      <c r="CJ3">
        <v>2</v>
      </c>
      <c r="CK3">
        <v>2</v>
      </c>
      <c r="CL3">
        <v>0</v>
      </c>
      <c r="CM3">
        <v>2</v>
      </c>
      <c r="CN3">
        <v>0</v>
      </c>
      <c r="CO3">
        <v>5</v>
      </c>
      <c r="CP3" t="s">
        <v>119</v>
      </c>
      <c r="CQ3">
        <v>16</v>
      </c>
      <c r="CR3">
        <v>0</v>
      </c>
      <c r="CW3">
        <v>5392474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"10/21/2020 17:41:31.492"</f>
        <v>10/21/2020 17:41:31.492</v>
      </c>
      <c r="C4" t="str">
        <f>"FFDFD3C0"</f>
        <v>FFDFD3C0</v>
      </c>
      <c r="D4" t="s">
        <v>113</v>
      </c>
      <c r="E4">
        <v>4</v>
      </c>
      <c r="H4">
        <v>162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"17:41:39.102"</f>
        <v>17:41:39.102</v>
      </c>
      <c r="T4" t="str">
        <f>"17:41:38.702"</f>
        <v>17:41:38.702</v>
      </c>
      <c r="U4" t="str">
        <f t="shared" si="0"/>
        <v>A3E2C2</v>
      </c>
      <c r="V4">
        <v>0</v>
      </c>
      <c r="W4">
        <v>0</v>
      </c>
      <c r="X4">
        <v>1</v>
      </c>
      <c r="Z4">
        <v>0</v>
      </c>
      <c r="AA4">
        <v>10</v>
      </c>
      <c r="AB4">
        <v>3</v>
      </c>
      <c r="AC4">
        <v>0</v>
      </c>
      <c r="AD4">
        <v>10</v>
      </c>
      <c r="AE4">
        <v>0</v>
      </c>
      <c r="AF4">
        <v>0</v>
      </c>
      <c r="AG4">
        <v>1</v>
      </c>
      <c r="AH4">
        <v>0</v>
      </c>
      <c r="AI4" t="s">
        <v>122</v>
      </c>
      <c r="AJ4">
        <v>30.036985999999999</v>
      </c>
      <c r="AK4" t="s">
        <v>123</v>
      </c>
      <c r="AL4">
        <v>-90.017680999999996</v>
      </c>
      <c r="AM4">
        <v>100</v>
      </c>
      <c r="AN4">
        <v>0</v>
      </c>
      <c r="AO4" t="s">
        <v>118</v>
      </c>
      <c r="AP4">
        <v>89</v>
      </c>
      <c r="AQ4">
        <v>-3</v>
      </c>
      <c r="AR4">
        <v>320</v>
      </c>
      <c r="AZ4">
        <v>1200</v>
      </c>
      <c r="BA4">
        <v>0</v>
      </c>
      <c r="BB4" t="str">
        <f>"N35DC   "</f>
        <v xml:space="preserve">N35DC   </v>
      </c>
      <c r="BC4">
        <v>1</v>
      </c>
      <c r="BE4">
        <v>0</v>
      </c>
      <c r="BF4">
        <v>0</v>
      </c>
      <c r="BG4">
        <v>0</v>
      </c>
      <c r="BH4">
        <v>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"17:41:39.109"</f>
        <v>17:41:39.109</v>
      </c>
      <c r="CJ4">
        <v>2</v>
      </c>
      <c r="CK4">
        <v>2</v>
      </c>
      <c r="CL4">
        <v>0</v>
      </c>
      <c r="CM4">
        <v>2</v>
      </c>
      <c r="CN4">
        <v>0</v>
      </c>
      <c r="CO4">
        <v>5</v>
      </c>
      <c r="CP4" t="s">
        <v>119</v>
      </c>
      <c r="CQ4">
        <v>16</v>
      </c>
      <c r="CR4">
        <v>0</v>
      </c>
      <c r="CW4">
        <v>5393111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"10/21/2020 17:41:32.300"</f>
        <v>10/21/2020 17:41:32.300</v>
      </c>
      <c r="C5" t="str">
        <f>"FFD3D3C0"</f>
        <v>FFD3D3C0</v>
      </c>
      <c r="D5" t="s">
        <v>124</v>
      </c>
      <c r="E5">
        <v>2</v>
      </c>
      <c r="H5">
        <v>14</v>
      </c>
      <c r="I5" t="s">
        <v>125</v>
      </c>
      <c r="J5" t="s">
        <v>126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"17:41:40.203"</f>
        <v>17:41:40.203</v>
      </c>
      <c r="T5" t="str">
        <f>"17:41:40.103"</f>
        <v>17:41:40.103</v>
      </c>
      <c r="U5" t="str">
        <f t="shared" si="0"/>
        <v>A3E2C2</v>
      </c>
      <c r="V5">
        <v>0</v>
      </c>
      <c r="W5">
        <v>0</v>
      </c>
      <c r="X5">
        <v>1</v>
      </c>
      <c r="Z5">
        <v>0</v>
      </c>
      <c r="AA5">
        <v>10</v>
      </c>
      <c r="AB5">
        <v>3</v>
      </c>
      <c r="AC5">
        <v>0</v>
      </c>
      <c r="AD5">
        <v>10</v>
      </c>
      <c r="AE5">
        <v>0</v>
      </c>
      <c r="AF5">
        <v>0</v>
      </c>
      <c r="AG5">
        <v>1</v>
      </c>
      <c r="AH5">
        <v>0</v>
      </c>
      <c r="AI5" t="s">
        <v>122</v>
      </c>
      <c r="AJ5">
        <v>30.036985999999999</v>
      </c>
      <c r="AK5" t="s">
        <v>127</v>
      </c>
      <c r="AL5">
        <v>-90.017188000000004</v>
      </c>
      <c r="AM5">
        <v>100</v>
      </c>
      <c r="AN5">
        <v>100</v>
      </c>
      <c r="AO5" t="s">
        <v>118</v>
      </c>
      <c r="AP5">
        <v>91</v>
      </c>
      <c r="AQ5">
        <v>-2</v>
      </c>
      <c r="AR5">
        <v>576</v>
      </c>
      <c r="AZ5">
        <v>1200</v>
      </c>
      <c r="BA5">
        <v>1</v>
      </c>
      <c r="BE5">
        <v>0</v>
      </c>
      <c r="BF5">
        <v>0</v>
      </c>
      <c r="BG5">
        <v>0</v>
      </c>
      <c r="BH5">
        <v>50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"17:41:40.204"</f>
        <v>17:41:40.204</v>
      </c>
      <c r="CJ5">
        <v>2</v>
      </c>
      <c r="CK5">
        <v>2</v>
      </c>
      <c r="CL5">
        <v>0</v>
      </c>
      <c r="CM5">
        <v>2</v>
      </c>
      <c r="CN5">
        <v>0</v>
      </c>
      <c r="CO5">
        <v>4</v>
      </c>
      <c r="CP5" t="s">
        <v>119</v>
      </c>
      <c r="CQ5">
        <v>16</v>
      </c>
      <c r="CR5">
        <v>3</v>
      </c>
      <c r="CW5">
        <v>98137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1</v>
      </c>
      <c r="DF5">
        <v>1</v>
      </c>
      <c r="DG5">
        <v>0</v>
      </c>
      <c r="DH5">
        <v>0</v>
      </c>
      <c r="DI5">
        <v>1</v>
      </c>
    </row>
    <row r="6" spans="1:113" x14ac:dyDescent="0.3">
      <c r="A6" t="str">
        <f>"10/21/2020 17:41:32.300"</f>
        <v>10/21/2020 17:41:32.300</v>
      </c>
      <c r="C6" t="str">
        <f>"FFD3D3C0"</f>
        <v>FFD3D3C0</v>
      </c>
      <c r="D6" t="s">
        <v>113</v>
      </c>
      <c r="E6">
        <v>4</v>
      </c>
      <c r="H6">
        <v>162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"17:41:40.203"</f>
        <v>17:41:40.203</v>
      </c>
      <c r="T6" t="str">
        <f>"17:41:40.103"</f>
        <v>17:41:40.103</v>
      </c>
      <c r="U6" t="str">
        <f t="shared" si="0"/>
        <v>A3E2C2</v>
      </c>
      <c r="V6">
        <v>0</v>
      </c>
      <c r="W6">
        <v>0</v>
      </c>
      <c r="X6">
        <v>1</v>
      </c>
      <c r="Z6">
        <v>0</v>
      </c>
      <c r="AA6">
        <v>10</v>
      </c>
      <c r="AB6">
        <v>3</v>
      </c>
      <c r="AC6">
        <v>0</v>
      </c>
      <c r="AD6">
        <v>10</v>
      </c>
      <c r="AE6">
        <v>0</v>
      </c>
      <c r="AF6">
        <v>0</v>
      </c>
      <c r="AG6">
        <v>1</v>
      </c>
      <c r="AH6">
        <v>0</v>
      </c>
      <c r="AI6" t="s">
        <v>122</v>
      </c>
      <c r="AJ6">
        <v>30.036985999999999</v>
      </c>
      <c r="AK6" t="s">
        <v>127</v>
      </c>
      <c r="AL6">
        <v>-90.017188000000004</v>
      </c>
      <c r="AM6">
        <v>100</v>
      </c>
      <c r="AN6">
        <v>100</v>
      </c>
      <c r="AO6" t="s">
        <v>118</v>
      </c>
      <c r="AP6">
        <v>91</v>
      </c>
      <c r="AQ6">
        <v>-2</v>
      </c>
      <c r="AR6">
        <v>576</v>
      </c>
      <c r="AZ6">
        <v>1200</v>
      </c>
      <c r="BA6">
        <v>1</v>
      </c>
      <c r="BE6">
        <v>0</v>
      </c>
      <c r="BF6">
        <v>0</v>
      </c>
      <c r="BG6">
        <v>0</v>
      </c>
      <c r="BH6">
        <v>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"17:41:40.204"</f>
        <v>17:41:40.204</v>
      </c>
      <c r="CJ6">
        <v>2</v>
      </c>
      <c r="CK6">
        <v>2</v>
      </c>
      <c r="CL6">
        <v>0</v>
      </c>
      <c r="CM6">
        <v>2</v>
      </c>
      <c r="CN6">
        <v>0</v>
      </c>
      <c r="CO6">
        <v>4</v>
      </c>
      <c r="CP6" t="s">
        <v>119</v>
      </c>
      <c r="CQ6">
        <v>16</v>
      </c>
      <c r="CR6">
        <v>3</v>
      </c>
      <c r="CW6">
        <v>98137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1</v>
      </c>
      <c r="DF6">
        <v>1</v>
      </c>
      <c r="DG6">
        <v>0</v>
      </c>
      <c r="DH6">
        <v>0</v>
      </c>
      <c r="DI6">
        <v>1</v>
      </c>
    </row>
    <row r="7" spans="1:113" x14ac:dyDescent="0.3">
      <c r="A7" t="str">
        <f>"10/21/2020 17:41:32.300"</f>
        <v>10/21/2020 17:41:32.300</v>
      </c>
      <c r="C7" t="str">
        <f>"FFD3D3C0"</f>
        <v>FFD3D3C0</v>
      </c>
      <c r="D7" t="s">
        <v>128</v>
      </c>
      <c r="E7">
        <v>9</v>
      </c>
      <c r="H7">
        <v>257</v>
      </c>
      <c r="I7" t="s">
        <v>129</v>
      </c>
      <c r="J7" t="s">
        <v>126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"17:41:40.203"</f>
        <v>17:41:40.203</v>
      </c>
      <c r="T7" t="str">
        <f>"17:41:40.103"</f>
        <v>17:41:40.103</v>
      </c>
      <c r="U7" t="str">
        <f t="shared" si="0"/>
        <v>A3E2C2</v>
      </c>
      <c r="V7">
        <v>0</v>
      </c>
      <c r="W7">
        <v>0</v>
      </c>
      <c r="X7">
        <v>1</v>
      </c>
      <c r="Z7">
        <v>0</v>
      </c>
      <c r="AA7">
        <v>10</v>
      </c>
      <c r="AB7">
        <v>3</v>
      </c>
      <c r="AC7">
        <v>0</v>
      </c>
      <c r="AD7">
        <v>10</v>
      </c>
      <c r="AE7">
        <v>0</v>
      </c>
      <c r="AF7">
        <v>0</v>
      </c>
      <c r="AG7">
        <v>1</v>
      </c>
      <c r="AH7">
        <v>0</v>
      </c>
      <c r="AI7" t="s">
        <v>122</v>
      </c>
      <c r="AJ7">
        <v>30.036985999999999</v>
      </c>
      <c r="AK7" t="s">
        <v>127</v>
      </c>
      <c r="AL7">
        <v>-90.017188000000004</v>
      </c>
      <c r="AM7">
        <v>100</v>
      </c>
      <c r="AN7">
        <v>100</v>
      </c>
      <c r="AO7" t="s">
        <v>118</v>
      </c>
      <c r="AP7">
        <v>91</v>
      </c>
      <c r="AQ7">
        <v>-2</v>
      </c>
      <c r="AR7">
        <v>576</v>
      </c>
      <c r="AZ7">
        <v>1200</v>
      </c>
      <c r="BA7">
        <v>1</v>
      </c>
      <c r="BE7">
        <v>0</v>
      </c>
      <c r="BF7">
        <v>0</v>
      </c>
      <c r="BG7">
        <v>0</v>
      </c>
      <c r="BH7">
        <v>50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"17:41:40.204"</f>
        <v>17:41:40.204</v>
      </c>
      <c r="CJ7">
        <v>2</v>
      </c>
      <c r="CK7">
        <v>2</v>
      </c>
      <c r="CL7">
        <v>0</v>
      </c>
      <c r="CM7">
        <v>2</v>
      </c>
      <c r="CN7">
        <v>0</v>
      </c>
      <c r="CO7">
        <v>4</v>
      </c>
      <c r="CP7" t="s">
        <v>119</v>
      </c>
      <c r="CQ7">
        <v>16</v>
      </c>
      <c r="CR7">
        <v>3</v>
      </c>
      <c r="CW7">
        <v>98137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1</v>
      </c>
      <c r="DF7">
        <v>1</v>
      </c>
      <c r="DG7">
        <v>0</v>
      </c>
      <c r="DH7">
        <v>0</v>
      </c>
      <c r="DI7">
        <v>1</v>
      </c>
    </row>
    <row r="8" spans="1:113" x14ac:dyDescent="0.3">
      <c r="A8" t="str">
        <f>"10/21/2020 17:41:32.300"</f>
        <v>10/21/2020 17:41:32.300</v>
      </c>
      <c r="C8" t="str">
        <f>"FFD3D3C0"</f>
        <v>FFD3D3C0</v>
      </c>
      <c r="D8" t="s">
        <v>130</v>
      </c>
      <c r="E8">
        <v>3</v>
      </c>
      <c r="F8">
        <v>2003</v>
      </c>
      <c r="G8" t="s">
        <v>131</v>
      </c>
      <c r="J8" t="s">
        <v>132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"17:41:40.203"</f>
        <v>17:41:40.203</v>
      </c>
      <c r="T8" t="str">
        <f>"17:41:40.103"</f>
        <v>17:41:40.103</v>
      </c>
      <c r="U8" t="str">
        <f t="shared" si="0"/>
        <v>A3E2C2</v>
      </c>
      <c r="V8">
        <v>0</v>
      </c>
      <c r="W8">
        <v>0</v>
      </c>
      <c r="X8">
        <v>1</v>
      </c>
      <c r="Z8">
        <v>0</v>
      </c>
      <c r="AA8">
        <v>10</v>
      </c>
      <c r="AB8">
        <v>3</v>
      </c>
      <c r="AC8">
        <v>0</v>
      </c>
      <c r="AD8">
        <v>10</v>
      </c>
      <c r="AE8">
        <v>0</v>
      </c>
      <c r="AF8">
        <v>0</v>
      </c>
      <c r="AG8">
        <v>1</v>
      </c>
      <c r="AH8">
        <v>0</v>
      </c>
      <c r="AI8" t="s">
        <v>122</v>
      </c>
      <c r="AJ8">
        <v>30.036985999999999</v>
      </c>
      <c r="AK8" t="s">
        <v>127</v>
      </c>
      <c r="AL8">
        <v>-90.017188000000004</v>
      </c>
      <c r="AM8">
        <v>100</v>
      </c>
      <c r="AN8">
        <v>100</v>
      </c>
      <c r="AO8" t="s">
        <v>118</v>
      </c>
      <c r="AP8">
        <v>91</v>
      </c>
      <c r="AQ8">
        <v>-2</v>
      </c>
      <c r="AR8">
        <v>576</v>
      </c>
      <c r="AZ8">
        <v>1200</v>
      </c>
      <c r="BA8">
        <v>1</v>
      </c>
      <c r="BE8">
        <v>0</v>
      </c>
      <c r="BF8">
        <v>0</v>
      </c>
      <c r="BG8">
        <v>0</v>
      </c>
      <c r="BH8">
        <v>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"17:41:40.204"</f>
        <v>17:41:40.204</v>
      </c>
      <c r="CJ8">
        <v>2</v>
      </c>
      <c r="CK8">
        <v>2</v>
      </c>
      <c r="CL8">
        <v>0</v>
      </c>
      <c r="CM8">
        <v>2</v>
      </c>
      <c r="CN8">
        <v>0</v>
      </c>
      <c r="CO8">
        <v>4</v>
      </c>
      <c r="CP8" t="s">
        <v>119</v>
      </c>
      <c r="CQ8">
        <v>16</v>
      </c>
      <c r="CR8">
        <v>3</v>
      </c>
      <c r="CW8">
        <v>98137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1</v>
      </c>
      <c r="DF8">
        <v>1</v>
      </c>
      <c r="DG8">
        <v>0</v>
      </c>
      <c r="DH8">
        <v>0</v>
      </c>
      <c r="DI8">
        <v>1</v>
      </c>
    </row>
    <row r="9" spans="1:113" x14ac:dyDescent="0.3">
      <c r="A9" t="str">
        <f>"10/21/2020 17:41:32.300"</f>
        <v>10/21/2020 17:41:32.300</v>
      </c>
      <c r="C9" t="str">
        <f>"FFD3D3C0"</f>
        <v>FFD3D3C0</v>
      </c>
      <c r="D9" t="s">
        <v>133</v>
      </c>
      <c r="E9">
        <v>1</v>
      </c>
      <c r="F9">
        <v>1001</v>
      </c>
      <c r="G9" t="s">
        <v>114</v>
      </c>
      <c r="J9" t="s">
        <v>134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"17:41:40.203"</f>
        <v>17:41:40.203</v>
      </c>
      <c r="T9" t="str">
        <f>"17:41:40.103"</f>
        <v>17:41:40.103</v>
      </c>
      <c r="U9" t="str">
        <f t="shared" si="0"/>
        <v>A3E2C2</v>
      </c>
      <c r="V9">
        <v>0</v>
      </c>
      <c r="W9">
        <v>0</v>
      </c>
      <c r="X9">
        <v>1</v>
      </c>
      <c r="Z9">
        <v>0</v>
      </c>
      <c r="AA9">
        <v>10</v>
      </c>
      <c r="AB9">
        <v>3</v>
      </c>
      <c r="AC9">
        <v>0</v>
      </c>
      <c r="AD9">
        <v>10</v>
      </c>
      <c r="AE9">
        <v>0</v>
      </c>
      <c r="AF9">
        <v>0</v>
      </c>
      <c r="AG9">
        <v>1</v>
      </c>
      <c r="AH9">
        <v>0</v>
      </c>
      <c r="AI9" t="s">
        <v>122</v>
      </c>
      <c r="AJ9">
        <v>30.036985999999999</v>
      </c>
      <c r="AK9" t="s">
        <v>127</v>
      </c>
      <c r="AL9">
        <v>-90.017188000000004</v>
      </c>
      <c r="AM9">
        <v>100</v>
      </c>
      <c r="AN9">
        <v>100</v>
      </c>
      <c r="AO9" t="s">
        <v>118</v>
      </c>
      <c r="AP9">
        <v>91</v>
      </c>
      <c r="AQ9">
        <v>-2</v>
      </c>
      <c r="AR9">
        <v>576</v>
      </c>
      <c r="AZ9">
        <v>1200</v>
      </c>
      <c r="BA9">
        <v>1</v>
      </c>
      <c r="BE9">
        <v>0</v>
      </c>
      <c r="BF9">
        <v>0</v>
      </c>
      <c r="BG9">
        <v>0</v>
      </c>
      <c r="BH9">
        <v>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"17:41:40.204"</f>
        <v>17:41:40.204</v>
      </c>
      <c r="CJ9">
        <v>2</v>
      </c>
      <c r="CK9">
        <v>2</v>
      </c>
      <c r="CL9">
        <v>0</v>
      </c>
      <c r="CM9">
        <v>2</v>
      </c>
      <c r="CN9">
        <v>0</v>
      </c>
      <c r="CO9">
        <v>4</v>
      </c>
      <c r="CP9" t="s">
        <v>119</v>
      </c>
      <c r="CQ9">
        <v>16</v>
      </c>
      <c r="CR9">
        <v>3</v>
      </c>
      <c r="CW9">
        <v>98137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1</v>
      </c>
      <c r="DG9">
        <v>0</v>
      </c>
      <c r="DH9">
        <v>0</v>
      </c>
      <c r="DI9">
        <v>1</v>
      </c>
    </row>
    <row r="10" spans="1:113" x14ac:dyDescent="0.3">
      <c r="A10" t="str">
        <f>"10/21/2020 17:41:35.284"</f>
        <v>10/21/2020 17:41:35.284</v>
      </c>
      <c r="C10" t="str">
        <f t="shared" ref="C10:C73" si="1">"FFDFD3C0"</f>
        <v>FFDFD3C0</v>
      </c>
      <c r="D10" t="s">
        <v>124</v>
      </c>
      <c r="E10">
        <v>2</v>
      </c>
      <c r="H10">
        <v>14</v>
      </c>
      <c r="I10" t="s">
        <v>125</v>
      </c>
      <c r="J10" t="s">
        <v>126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"17:41:43.188"</f>
        <v>17:41:43.188</v>
      </c>
      <c r="T10" t="str">
        <f>"17:41:43.088"</f>
        <v>17:41:43.088</v>
      </c>
      <c r="U10" t="str">
        <f t="shared" si="0"/>
        <v>A3E2C2</v>
      </c>
      <c r="V10">
        <v>0</v>
      </c>
      <c r="W10">
        <v>0</v>
      </c>
      <c r="X10">
        <v>1</v>
      </c>
      <c r="Z10">
        <v>0</v>
      </c>
      <c r="AA10">
        <v>10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1</v>
      </c>
      <c r="AH10">
        <v>0</v>
      </c>
      <c r="AI10" t="s">
        <v>122</v>
      </c>
      <c r="AJ10">
        <v>30.036985999999999</v>
      </c>
      <c r="AK10" t="s">
        <v>135</v>
      </c>
      <c r="AL10">
        <v>-90.015727999999996</v>
      </c>
      <c r="AM10">
        <v>100</v>
      </c>
      <c r="AN10">
        <v>100</v>
      </c>
      <c r="AO10" t="s">
        <v>118</v>
      </c>
      <c r="AP10">
        <v>95</v>
      </c>
      <c r="AQ10">
        <v>-3</v>
      </c>
      <c r="AR10">
        <v>1024</v>
      </c>
      <c r="AZ10">
        <v>1200</v>
      </c>
      <c r="BA10">
        <v>1</v>
      </c>
      <c r="BB10" t="str">
        <f t="shared" ref="BB10:BB73" si="2">"N35DC   "</f>
        <v xml:space="preserve">N35DC   </v>
      </c>
      <c r="BC10">
        <v>1</v>
      </c>
      <c r="BE10">
        <v>0</v>
      </c>
      <c r="BF10">
        <v>0</v>
      </c>
      <c r="BG10">
        <v>0</v>
      </c>
      <c r="BH10">
        <v>100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"17:41:43.188"</f>
        <v>17:41:43.188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4</v>
      </c>
      <c r="CP10" t="s">
        <v>119</v>
      </c>
      <c r="CQ10">
        <v>16</v>
      </c>
      <c r="CR10">
        <v>0</v>
      </c>
      <c r="CW10">
        <v>5396040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"10/21/2020 17:41:35.284"</f>
        <v>10/21/2020 17:41:35.284</v>
      </c>
      <c r="C11" t="str">
        <f t="shared" si="1"/>
        <v>FFDFD3C0</v>
      </c>
      <c r="D11" t="s">
        <v>113</v>
      </c>
      <c r="E11">
        <v>4</v>
      </c>
      <c r="H11">
        <v>162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"17:41:43.188"</f>
        <v>17:41:43.188</v>
      </c>
      <c r="T11" t="str">
        <f>"17:41:43.088"</f>
        <v>17:41:43.088</v>
      </c>
      <c r="U11" t="str">
        <f t="shared" si="0"/>
        <v>A3E2C2</v>
      </c>
      <c r="V11">
        <v>0</v>
      </c>
      <c r="W11">
        <v>0</v>
      </c>
      <c r="X11">
        <v>1</v>
      </c>
      <c r="Z11">
        <v>0</v>
      </c>
      <c r="AA11">
        <v>10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1</v>
      </c>
      <c r="AH11">
        <v>0</v>
      </c>
      <c r="AI11" t="s">
        <v>122</v>
      </c>
      <c r="AJ11">
        <v>30.036985999999999</v>
      </c>
      <c r="AK11" t="s">
        <v>135</v>
      </c>
      <c r="AL11">
        <v>-90.015727999999996</v>
      </c>
      <c r="AM11">
        <v>100</v>
      </c>
      <c r="AN11">
        <v>100</v>
      </c>
      <c r="AO11" t="s">
        <v>118</v>
      </c>
      <c r="AP11">
        <v>95</v>
      </c>
      <c r="AQ11">
        <v>-3</v>
      </c>
      <c r="AR11">
        <v>1024</v>
      </c>
      <c r="AZ11">
        <v>1200</v>
      </c>
      <c r="BA11">
        <v>1</v>
      </c>
      <c r="BB11" t="str">
        <f t="shared" si="2"/>
        <v xml:space="preserve">N35DC   </v>
      </c>
      <c r="BC11">
        <v>1</v>
      </c>
      <c r="BE11">
        <v>0</v>
      </c>
      <c r="BF11">
        <v>0</v>
      </c>
      <c r="BG11">
        <v>0</v>
      </c>
      <c r="BH11">
        <v>100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"17:41:43.188"</f>
        <v>17:41:43.188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4</v>
      </c>
      <c r="CP11" t="s">
        <v>119</v>
      </c>
      <c r="CQ11">
        <v>16</v>
      </c>
      <c r="CR11">
        <v>0</v>
      </c>
      <c r="CW11">
        <v>5396040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"10/21/2020 17:41:35.284"</f>
        <v>10/21/2020 17:41:35.284</v>
      </c>
      <c r="C12" t="str">
        <f t="shared" si="1"/>
        <v>FFDFD3C0</v>
      </c>
      <c r="D12" t="s">
        <v>128</v>
      </c>
      <c r="E12">
        <v>9</v>
      </c>
      <c r="H12">
        <v>257</v>
      </c>
      <c r="I12" t="s">
        <v>129</v>
      </c>
      <c r="J12" t="s">
        <v>126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"17:41:43.188"</f>
        <v>17:41:43.188</v>
      </c>
      <c r="T12" t="str">
        <f>"17:41:43.088"</f>
        <v>17:41:43.088</v>
      </c>
      <c r="U12" t="str">
        <f t="shared" si="0"/>
        <v>A3E2C2</v>
      </c>
      <c r="V12">
        <v>0</v>
      </c>
      <c r="W12">
        <v>0</v>
      </c>
      <c r="X12">
        <v>1</v>
      </c>
      <c r="Z12">
        <v>0</v>
      </c>
      <c r="AA12">
        <v>10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1</v>
      </c>
      <c r="AH12">
        <v>0</v>
      </c>
      <c r="AI12" t="s">
        <v>122</v>
      </c>
      <c r="AJ12">
        <v>30.036985999999999</v>
      </c>
      <c r="AK12" t="s">
        <v>135</v>
      </c>
      <c r="AL12">
        <v>-90.015727999999996</v>
      </c>
      <c r="AM12">
        <v>100</v>
      </c>
      <c r="AN12">
        <v>100</v>
      </c>
      <c r="AO12" t="s">
        <v>118</v>
      </c>
      <c r="AP12">
        <v>95</v>
      </c>
      <c r="AQ12">
        <v>-3</v>
      </c>
      <c r="AR12">
        <v>1024</v>
      </c>
      <c r="AZ12">
        <v>1200</v>
      </c>
      <c r="BA12">
        <v>1</v>
      </c>
      <c r="BB12" t="str">
        <f t="shared" si="2"/>
        <v xml:space="preserve">N35DC   </v>
      </c>
      <c r="BC12">
        <v>1</v>
      </c>
      <c r="BE12">
        <v>0</v>
      </c>
      <c r="BF12">
        <v>0</v>
      </c>
      <c r="BG12">
        <v>0</v>
      </c>
      <c r="BH12">
        <v>100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"17:41:43.188"</f>
        <v>17:41:43.188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4</v>
      </c>
      <c r="CP12" t="s">
        <v>119</v>
      </c>
      <c r="CQ12">
        <v>16</v>
      </c>
      <c r="CR12">
        <v>0</v>
      </c>
      <c r="CW12">
        <v>5396040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"10/21/2020 17:41:35.284"</f>
        <v>10/21/2020 17:41:35.284</v>
      </c>
      <c r="C13" t="str">
        <f t="shared" si="1"/>
        <v>FFDFD3C0</v>
      </c>
      <c r="D13" t="s">
        <v>133</v>
      </c>
      <c r="E13">
        <v>1</v>
      </c>
      <c r="F13">
        <v>1001</v>
      </c>
      <c r="G13" t="s">
        <v>114</v>
      </c>
      <c r="J13" t="s">
        <v>134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"17:41:43.188"</f>
        <v>17:41:43.188</v>
      </c>
      <c r="T13" t="str">
        <f>"17:41:43.088"</f>
        <v>17:41:43.088</v>
      </c>
      <c r="U13" t="str">
        <f t="shared" si="0"/>
        <v>A3E2C2</v>
      </c>
      <c r="V13">
        <v>0</v>
      </c>
      <c r="W13">
        <v>0</v>
      </c>
      <c r="X13">
        <v>1</v>
      </c>
      <c r="Z13">
        <v>0</v>
      </c>
      <c r="AA13">
        <v>10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1</v>
      </c>
      <c r="AH13">
        <v>0</v>
      </c>
      <c r="AI13" t="s">
        <v>122</v>
      </c>
      <c r="AJ13">
        <v>30.036985999999999</v>
      </c>
      <c r="AK13" t="s">
        <v>135</v>
      </c>
      <c r="AL13">
        <v>-90.015727999999996</v>
      </c>
      <c r="AM13">
        <v>100</v>
      </c>
      <c r="AN13">
        <v>100</v>
      </c>
      <c r="AO13" t="s">
        <v>118</v>
      </c>
      <c r="AP13">
        <v>95</v>
      </c>
      <c r="AQ13">
        <v>-3</v>
      </c>
      <c r="AR13">
        <v>1024</v>
      </c>
      <c r="AZ13">
        <v>1200</v>
      </c>
      <c r="BA13">
        <v>1</v>
      </c>
      <c r="BB13" t="str">
        <f t="shared" si="2"/>
        <v xml:space="preserve">N35DC   </v>
      </c>
      <c r="BC13">
        <v>1</v>
      </c>
      <c r="BE13">
        <v>0</v>
      </c>
      <c r="BF13">
        <v>0</v>
      </c>
      <c r="BG13">
        <v>0</v>
      </c>
      <c r="BH13">
        <v>100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"17:41:43.188"</f>
        <v>17:41:43.188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4</v>
      </c>
      <c r="CP13" t="s">
        <v>119</v>
      </c>
      <c r="CQ13">
        <v>16</v>
      </c>
      <c r="CR13">
        <v>0</v>
      </c>
      <c r="CW13">
        <v>5396040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"10/21/2020 17:41:35.284"</f>
        <v>10/21/2020 17:41:35.284</v>
      </c>
      <c r="C14" t="str">
        <f t="shared" si="1"/>
        <v>FFDFD3C0</v>
      </c>
      <c r="D14" t="s">
        <v>130</v>
      </c>
      <c r="E14">
        <v>3</v>
      </c>
      <c r="F14">
        <v>2003</v>
      </c>
      <c r="G14" t="s">
        <v>131</v>
      </c>
      <c r="J14" t="s">
        <v>132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"17:41:43.188"</f>
        <v>17:41:43.188</v>
      </c>
      <c r="T14" t="str">
        <f>"17:41:43.088"</f>
        <v>17:41:43.088</v>
      </c>
      <c r="U14" t="str">
        <f t="shared" si="0"/>
        <v>A3E2C2</v>
      </c>
      <c r="V14">
        <v>0</v>
      </c>
      <c r="W14">
        <v>0</v>
      </c>
      <c r="X14">
        <v>1</v>
      </c>
      <c r="Z14">
        <v>0</v>
      </c>
      <c r="AA14">
        <v>10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1</v>
      </c>
      <c r="AH14">
        <v>0</v>
      </c>
      <c r="AI14" t="s">
        <v>122</v>
      </c>
      <c r="AJ14">
        <v>30.036985999999999</v>
      </c>
      <c r="AK14" t="s">
        <v>135</v>
      </c>
      <c r="AL14">
        <v>-90.015727999999996</v>
      </c>
      <c r="AM14">
        <v>100</v>
      </c>
      <c r="AN14">
        <v>100</v>
      </c>
      <c r="AO14" t="s">
        <v>118</v>
      </c>
      <c r="AP14">
        <v>95</v>
      </c>
      <c r="AQ14">
        <v>-3</v>
      </c>
      <c r="AR14">
        <v>1024</v>
      </c>
      <c r="AZ14">
        <v>1200</v>
      </c>
      <c r="BA14">
        <v>1</v>
      </c>
      <c r="BB14" t="str">
        <f t="shared" si="2"/>
        <v xml:space="preserve">N35DC   </v>
      </c>
      <c r="BC14">
        <v>1</v>
      </c>
      <c r="BE14">
        <v>0</v>
      </c>
      <c r="BF14">
        <v>0</v>
      </c>
      <c r="BG14">
        <v>0</v>
      </c>
      <c r="BH14">
        <v>100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"17:41:43.188"</f>
        <v>17:41:43.188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4</v>
      </c>
      <c r="CP14" t="s">
        <v>119</v>
      </c>
      <c r="CQ14">
        <v>16</v>
      </c>
      <c r="CR14">
        <v>0</v>
      </c>
      <c r="CW14">
        <v>5396040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"10/21/2020 17:41:36.262"</f>
        <v>10/21/2020 17:41:36.262</v>
      </c>
      <c r="C15" t="str">
        <f t="shared" si="1"/>
        <v>FFDFD3C0</v>
      </c>
      <c r="D15" t="s">
        <v>130</v>
      </c>
      <c r="E15">
        <v>3</v>
      </c>
      <c r="F15">
        <v>2003</v>
      </c>
      <c r="G15" t="s">
        <v>131</v>
      </c>
      <c r="J15" t="s">
        <v>132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"17:41:44.188"</f>
        <v>17:41:44.188</v>
      </c>
      <c r="T15" t="str">
        <f>"17:41:44.088"</f>
        <v>17:41:44.088</v>
      </c>
      <c r="U15" t="str">
        <f t="shared" si="0"/>
        <v>A3E2C2</v>
      </c>
      <c r="V15">
        <v>0</v>
      </c>
      <c r="W15">
        <v>0</v>
      </c>
      <c r="X15">
        <v>1</v>
      </c>
      <c r="Z15">
        <v>0</v>
      </c>
      <c r="AA15">
        <v>10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1</v>
      </c>
      <c r="AH15">
        <v>0</v>
      </c>
      <c r="AI15" t="s">
        <v>136</v>
      </c>
      <c r="AJ15">
        <v>30.036943000000001</v>
      </c>
      <c r="AK15" t="s">
        <v>137</v>
      </c>
      <c r="AL15">
        <v>-90.015170999999995</v>
      </c>
      <c r="AM15">
        <v>100</v>
      </c>
      <c r="AN15">
        <v>100</v>
      </c>
      <c r="AO15" t="s">
        <v>118</v>
      </c>
      <c r="AP15">
        <v>96</v>
      </c>
      <c r="AQ15">
        <v>-4</v>
      </c>
      <c r="AR15">
        <v>960</v>
      </c>
      <c r="AZ15">
        <v>1200</v>
      </c>
      <c r="BA15">
        <v>1</v>
      </c>
      <c r="BB15" t="str">
        <f t="shared" si="2"/>
        <v xml:space="preserve">N35DC   </v>
      </c>
      <c r="BC15">
        <v>1</v>
      </c>
      <c r="BE15">
        <v>0</v>
      </c>
      <c r="BF15">
        <v>0</v>
      </c>
      <c r="BG15">
        <v>0</v>
      </c>
      <c r="BH15">
        <v>125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"17:41:44.193"</f>
        <v>17:41:44.193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16</v>
      </c>
      <c r="CR15">
        <v>0</v>
      </c>
      <c r="CW15">
        <v>5396740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"10/21/2020 17:41:36.262"</f>
        <v>10/21/2020 17:41:36.262</v>
      </c>
      <c r="C16" t="str">
        <f t="shared" si="1"/>
        <v>FFDFD3C0</v>
      </c>
      <c r="D16" t="s">
        <v>124</v>
      </c>
      <c r="E16">
        <v>2</v>
      </c>
      <c r="H16">
        <v>14</v>
      </c>
      <c r="I16" t="s">
        <v>125</v>
      </c>
      <c r="J16" t="s">
        <v>126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"17:41:44.188"</f>
        <v>17:41:44.188</v>
      </c>
      <c r="T16" t="str">
        <f>"17:41:44.088"</f>
        <v>17:41:44.088</v>
      </c>
      <c r="U16" t="str">
        <f t="shared" si="0"/>
        <v>A3E2C2</v>
      </c>
      <c r="V16">
        <v>0</v>
      </c>
      <c r="W16">
        <v>0</v>
      </c>
      <c r="X16">
        <v>1</v>
      </c>
      <c r="Z16">
        <v>0</v>
      </c>
      <c r="AA16">
        <v>10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1</v>
      </c>
      <c r="AH16">
        <v>0</v>
      </c>
      <c r="AI16" t="s">
        <v>136</v>
      </c>
      <c r="AJ16">
        <v>30.036943000000001</v>
      </c>
      <c r="AK16" t="s">
        <v>137</v>
      </c>
      <c r="AL16">
        <v>-90.015170999999995</v>
      </c>
      <c r="AM16">
        <v>100</v>
      </c>
      <c r="AN16">
        <v>100</v>
      </c>
      <c r="AO16" t="s">
        <v>118</v>
      </c>
      <c r="AP16">
        <v>96</v>
      </c>
      <c r="AQ16">
        <v>-4</v>
      </c>
      <c r="AR16">
        <v>960</v>
      </c>
      <c r="AZ16">
        <v>1200</v>
      </c>
      <c r="BA16">
        <v>1</v>
      </c>
      <c r="BB16" t="str">
        <f t="shared" si="2"/>
        <v xml:space="preserve">N35DC   </v>
      </c>
      <c r="BC16">
        <v>1</v>
      </c>
      <c r="BE16">
        <v>0</v>
      </c>
      <c r="BF16">
        <v>0</v>
      </c>
      <c r="BG16">
        <v>0</v>
      </c>
      <c r="BH16">
        <v>125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"17:41:44.193"</f>
        <v>17:41:44.193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16</v>
      </c>
      <c r="CR16">
        <v>0</v>
      </c>
      <c r="CW16">
        <v>5396740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"10/21/2020 17:41:36.262"</f>
        <v>10/21/2020 17:41:36.262</v>
      </c>
      <c r="C17" t="str">
        <f t="shared" si="1"/>
        <v>FFDFD3C0</v>
      </c>
      <c r="D17" t="s">
        <v>128</v>
      </c>
      <c r="E17">
        <v>9</v>
      </c>
      <c r="H17">
        <v>257</v>
      </c>
      <c r="I17" t="s">
        <v>129</v>
      </c>
      <c r="J17" t="s">
        <v>126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"17:41:44.188"</f>
        <v>17:41:44.188</v>
      </c>
      <c r="T17" t="str">
        <f>"17:41:44.088"</f>
        <v>17:41:44.088</v>
      </c>
      <c r="U17" t="str">
        <f t="shared" si="0"/>
        <v>A3E2C2</v>
      </c>
      <c r="V17">
        <v>0</v>
      </c>
      <c r="W17">
        <v>0</v>
      </c>
      <c r="X17">
        <v>1</v>
      </c>
      <c r="Z17">
        <v>0</v>
      </c>
      <c r="AA17">
        <v>10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1</v>
      </c>
      <c r="AH17">
        <v>0</v>
      </c>
      <c r="AI17" t="s">
        <v>136</v>
      </c>
      <c r="AJ17">
        <v>30.036943000000001</v>
      </c>
      <c r="AK17" t="s">
        <v>137</v>
      </c>
      <c r="AL17">
        <v>-90.015170999999995</v>
      </c>
      <c r="AM17">
        <v>100</v>
      </c>
      <c r="AN17">
        <v>100</v>
      </c>
      <c r="AO17" t="s">
        <v>118</v>
      </c>
      <c r="AP17">
        <v>96</v>
      </c>
      <c r="AQ17">
        <v>-4</v>
      </c>
      <c r="AR17">
        <v>960</v>
      </c>
      <c r="AZ17">
        <v>1200</v>
      </c>
      <c r="BA17">
        <v>1</v>
      </c>
      <c r="BB17" t="str">
        <f t="shared" si="2"/>
        <v xml:space="preserve">N35DC   </v>
      </c>
      <c r="BC17">
        <v>1</v>
      </c>
      <c r="BE17">
        <v>0</v>
      </c>
      <c r="BF17">
        <v>0</v>
      </c>
      <c r="BG17">
        <v>0</v>
      </c>
      <c r="BH17">
        <v>125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"17:41:44.193"</f>
        <v>17:41:44.193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16</v>
      </c>
      <c r="CR17">
        <v>0</v>
      </c>
      <c r="CW17">
        <v>5396740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"10/21/2020 17:41:36.262"</f>
        <v>10/21/2020 17:41:36.262</v>
      </c>
      <c r="C18" t="str">
        <f t="shared" si="1"/>
        <v>FFDFD3C0</v>
      </c>
      <c r="D18" t="s">
        <v>113</v>
      </c>
      <c r="E18">
        <v>4</v>
      </c>
      <c r="H18">
        <v>162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"17:41:44.188"</f>
        <v>17:41:44.188</v>
      </c>
      <c r="T18" t="str">
        <f>"17:41:44.088"</f>
        <v>17:41:44.088</v>
      </c>
      <c r="U18" t="str">
        <f t="shared" si="0"/>
        <v>A3E2C2</v>
      </c>
      <c r="V18">
        <v>0</v>
      </c>
      <c r="W18">
        <v>0</v>
      </c>
      <c r="X18">
        <v>1</v>
      </c>
      <c r="Z18">
        <v>0</v>
      </c>
      <c r="AA18">
        <v>10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1</v>
      </c>
      <c r="AH18">
        <v>0</v>
      </c>
      <c r="AI18" t="s">
        <v>136</v>
      </c>
      <c r="AJ18">
        <v>30.036943000000001</v>
      </c>
      <c r="AK18" t="s">
        <v>137</v>
      </c>
      <c r="AL18">
        <v>-90.015170999999995</v>
      </c>
      <c r="AM18">
        <v>100</v>
      </c>
      <c r="AN18">
        <v>100</v>
      </c>
      <c r="AO18" t="s">
        <v>118</v>
      </c>
      <c r="AP18">
        <v>96</v>
      </c>
      <c r="AQ18">
        <v>-4</v>
      </c>
      <c r="AR18">
        <v>960</v>
      </c>
      <c r="AZ18">
        <v>1200</v>
      </c>
      <c r="BA18">
        <v>1</v>
      </c>
      <c r="BB18" t="str">
        <f t="shared" si="2"/>
        <v xml:space="preserve">N35DC   </v>
      </c>
      <c r="BC18">
        <v>1</v>
      </c>
      <c r="BE18">
        <v>0</v>
      </c>
      <c r="BF18">
        <v>0</v>
      </c>
      <c r="BG18">
        <v>0</v>
      </c>
      <c r="BH18">
        <v>125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"17:41:44.193"</f>
        <v>17:41:44.193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16</v>
      </c>
      <c r="CR18">
        <v>0</v>
      </c>
      <c r="CW18">
        <v>5396740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"10/21/2020 17:41:36.262"</f>
        <v>10/21/2020 17:41:36.262</v>
      </c>
      <c r="C19" t="str">
        <f t="shared" si="1"/>
        <v>FFDFD3C0</v>
      </c>
      <c r="D19" t="s">
        <v>133</v>
      </c>
      <c r="E19">
        <v>1</v>
      </c>
      <c r="F19">
        <v>1001</v>
      </c>
      <c r="G19" t="s">
        <v>114</v>
      </c>
      <c r="J19" t="s">
        <v>134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"17:41:44.188"</f>
        <v>17:41:44.188</v>
      </c>
      <c r="T19" t="str">
        <f>"17:41:44.088"</f>
        <v>17:41:44.088</v>
      </c>
      <c r="U19" t="str">
        <f t="shared" si="0"/>
        <v>A3E2C2</v>
      </c>
      <c r="V19">
        <v>0</v>
      </c>
      <c r="W19">
        <v>0</v>
      </c>
      <c r="X19">
        <v>1</v>
      </c>
      <c r="Z19">
        <v>0</v>
      </c>
      <c r="AA19">
        <v>10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1</v>
      </c>
      <c r="AH19">
        <v>0</v>
      </c>
      <c r="AI19" t="s">
        <v>136</v>
      </c>
      <c r="AJ19">
        <v>30.036943000000001</v>
      </c>
      <c r="AK19" t="s">
        <v>137</v>
      </c>
      <c r="AL19">
        <v>-90.015170999999995</v>
      </c>
      <c r="AM19">
        <v>100</v>
      </c>
      <c r="AN19">
        <v>100</v>
      </c>
      <c r="AO19" t="s">
        <v>118</v>
      </c>
      <c r="AP19">
        <v>96</v>
      </c>
      <c r="AQ19">
        <v>-4</v>
      </c>
      <c r="AR19">
        <v>960</v>
      </c>
      <c r="AZ19">
        <v>1200</v>
      </c>
      <c r="BA19">
        <v>1</v>
      </c>
      <c r="BB19" t="str">
        <f t="shared" si="2"/>
        <v xml:space="preserve">N35DC   </v>
      </c>
      <c r="BC19">
        <v>1</v>
      </c>
      <c r="BE19">
        <v>0</v>
      </c>
      <c r="BF19">
        <v>0</v>
      </c>
      <c r="BG19">
        <v>0</v>
      </c>
      <c r="BH19">
        <v>125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"17:41:44.193"</f>
        <v>17:41:44.193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16</v>
      </c>
      <c r="CR19">
        <v>0</v>
      </c>
      <c r="CW19">
        <v>5396740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"10/21/2020 17:41:37.306"</f>
        <v>10/21/2020 17:41:37.306</v>
      </c>
      <c r="C20" t="str">
        <f t="shared" si="1"/>
        <v>FFDFD3C0</v>
      </c>
      <c r="D20" t="s">
        <v>124</v>
      </c>
      <c r="E20">
        <v>2</v>
      </c>
      <c r="H20">
        <v>14</v>
      </c>
      <c r="I20" t="s">
        <v>125</v>
      </c>
      <c r="J20" t="s">
        <v>126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"17:41:45.211"</f>
        <v>17:41:45.211</v>
      </c>
      <c r="T20" t="str">
        <f>"17:41:45.011"</f>
        <v>17:41:45.011</v>
      </c>
      <c r="U20" t="str">
        <f t="shared" si="0"/>
        <v>A3E2C2</v>
      </c>
      <c r="V20">
        <v>0</v>
      </c>
      <c r="W20">
        <v>0</v>
      </c>
      <c r="X20">
        <v>1</v>
      </c>
      <c r="Z20">
        <v>0</v>
      </c>
      <c r="AA20">
        <v>10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1</v>
      </c>
      <c r="AH20">
        <v>0</v>
      </c>
      <c r="AI20" t="s">
        <v>136</v>
      </c>
      <c r="AJ20">
        <v>30.036943000000001</v>
      </c>
      <c r="AK20" t="s">
        <v>138</v>
      </c>
      <c r="AL20">
        <v>-90.014656000000002</v>
      </c>
      <c r="AM20">
        <v>100</v>
      </c>
      <c r="AN20">
        <v>100</v>
      </c>
      <c r="AO20" t="s">
        <v>118</v>
      </c>
      <c r="AP20">
        <v>96</v>
      </c>
      <c r="AQ20">
        <v>-4</v>
      </c>
      <c r="AR20">
        <v>1024</v>
      </c>
      <c r="AZ20">
        <v>1200</v>
      </c>
      <c r="BA20">
        <v>1</v>
      </c>
      <c r="BB20" t="str">
        <f t="shared" si="2"/>
        <v xml:space="preserve">N35DC   </v>
      </c>
      <c r="BC20">
        <v>1</v>
      </c>
      <c r="BE20">
        <v>0</v>
      </c>
      <c r="BF20">
        <v>0</v>
      </c>
      <c r="BG20">
        <v>0</v>
      </c>
      <c r="BH20">
        <v>125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"17:41:45.213"</f>
        <v>17:41:45.213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16</v>
      </c>
      <c r="CR20">
        <v>3</v>
      </c>
      <c r="CW20">
        <v>101334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"10/21/2020 17:41:37.306"</f>
        <v>10/21/2020 17:41:37.306</v>
      </c>
      <c r="C21" t="str">
        <f t="shared" si="1"/>
        <v>FFDFD3C0</v>
      </c>
      <c r="D21" t="s">
        <v>128</v>
      </c>
      <c r="E21">
        <v>9</v>
      </c>
      <c r="H21">
        <v>257</v>
      </c>
      <c r="I21" t="s">
        <v>129</v>
      </c>
      <c r="J21" t="s">
        <v>126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"17:41:45.211"</f>
        <v>17:41:45.211</v>
      </c>
      <c r="T21" t="str">
        <f>"17:41:45.011"</f>
        <v>17:41:45.011</v>
      </c>
      <c r="U21" t="str">
        <f t="shared" si="0"/>
        <v>A3E2C2</v>
      </c>
      <c r="V21">
        <v>0</v>
      </c>
      <c r="W21">
        <v>0</v>
      </c>
      <c r="X21">
        <v>1</v>
      </c>
      <c r="Z21">
        <v>0</v>
      </c>
      <c r="AA21">
        <v>10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1</v>
      </c>
      <c r="AH21">
        <v>0</v>
      </c>
      <c r="AI21" t="s">
        <v>136</v>
      </c>
      <c r="AJ21">
        <v>30.036943000000001</v>
      </c>
      <c r="AK21" t="s">
        <v>138</v>
      </c>
      <c r="AL21">
        <v>-90.014656000000002</v>
      </c>
      <c r="AM21">
        <v>100</v>
      </c>
      <c r="AN21">
        <v>100</v>
      </c>
      <c r="AO21" t="s">
        <v>118</v>
      </c>
      <c r="AP21">
        <v>96</v>
      </c>
      <c r="AQ21">
        <v>-4</v>
      </c>
      <c r="AR21">
        <v>1024</v>
      </c>
      <c r="AZ21">
        <v>1200</v>
      </c>
      <c r="BA21">
        <v>1</v>
      </c>
      <c r="BB21" t="str">
        <f t="shared" si="2"/>
        <v xml:space="preserve">N35DC   </v>
      </c>
      <c r="BC21">
        <v>1</v>
      </c>
      <c r="BE21">
        <v>0</v>
      </c>
      <c r="BF21">
        <v>0</v>
      </c>
      <c r="BG21">
        <v>0</v>
      </c>
      <c r="BH21">
        <v>125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"17:41:45.213"</f>
        <v>17:41:45.213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16</v>
      </c>
      <c r="CR21">
        <v>3</v>
      </c>
      <c r="CW21">
        <v>101334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"10/21/2020 17:41:37.306"</f>
        <v>10/21/2020 17:41:37.306</v>
      </c>
      <c r="C22" t="str">
        <f t="shared" si="1"/>
        <v>FFDFD3C0</v>
      </c>
      <c r="D22" t="s">
        <v>133</v>
      </c>
      <c r="E22">
        <v>1</v>
      </c>
      <c r="F22">
        <v>1001</v>
      </c>
      <c r="G22" t="s">
        <v>114</v>
      </c>
      <c r="J22" t="s">
        <v>134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"17:41:45.211"</f>
        <v>17:41:45.211</v>
      </c>
      <c r="T22" t="str">
        <f>"17:41:45.011"</f>
        <v>17:41:45.011</v>
      </c>
      <c r="U22" t="str">
        <f t="shared" si="0"/>
        <v>A3E2C2</v>
      </c>
      <c r="V22">
        <v>0</v>
      </c>
      <c r="W22">
        <v>0</v>
      </c>
      <c r="X22">
        <v>1</v>
      </c>
      <c r="Z22">
        <v>0</v>
      </c>
      <c r="AA22">
        <v>10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1</v>
      </c>
      <c r="AH22">
        <v>0</v>
      </c>
      <c r="AI22" t="s">
        <v>136</v>
      </c>
      <c r="AJ22">
        <v>30.036943000000001</v>
      </c>
      <c r="AK22" t="s">
        <v>138</v>
      </c>
      <c r="AL22">
        <v>-90.014656000000002</v>
      </c>
      <c r="AM22">
        <v>100</v>
      </c>
      <c r="AN22">
        <v>100</v>
      </c>
      <c r="AO22" t="s">
        <v>118</v>
      </c>
      <c r="AP22">
        <v>96</v>
      </c>
      <c r="AQ22">
        <v>-4</v>
      </c>
      <c r="AR22">
        <v>1024</v>
      </c>
      <c r="AZ22">
        <v>1200</v>
      </c>
      <c r="BA22">
        <v>1</v>
      </c>
      <c r="BB22" t="str">
        <f t="shared" si="2"/>
        <v xml:space="preserve">N35DC   </v>
      </c>
      <c r="BC22">
        <v>1</v>
      </c>
      <c r="BE22">
        <v>0</v>
      </c>
      <c r="BF22">
        <v>0</v>
      </c>
      <c r="BG22">
        <v>0</v>
      </c>
      <c r="BH22">
        <v>125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"17:41:45.213"</f>
        <v>17:41:45.213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16</v>
      </c>
      <c r="CR22">
        <v>3</v>
      </c>
      <c r="CW22">
        <v>101334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"10/21/2020 17:41:37.306"</f>
        <v>10/21/2020 17:41:37.306</v>
      </c>
      <c r="C23" t="str">
        <f t="shared" si="1"/>
        <v>FFDFD3C0</v>
      </c>
      <c r="D23" t="s">
        <v>113</v>
      </c>
      <c r="E23">
        <v>4</v>
      </c>
      <c r="H23">
        <v>162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"17:41:45.211"</f>
        <v>17:41:45.211</v>
      </c>
      <c r="T23" t="str">
        <f>"17:41:45.011"</f>
        <v>17:41:45.011</v>
      </c>
      <c r="U23" t="str">
        <f t="shared" si="0"/>
        <v>A3E2C2</v>
      </c>
      <c r="V23">
        <v>0</v>
      </c>
      <c r="W23">
        <v>0</v>
      </c>
      <c r="X23">
        <v>1</v>
      </c>
      <c r="Z23">
        <v>0</v>
      </c>
      <c r="AA23">
        <v>10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1</v>
      </c>
      <c r="AH23">
        <v>0</v>
      </c>
      <c r="AI23" t="s">
        <v>136</v>
      </c>
      <c r="AJ23">
        <v>30.036943000000001</v>
      </c>
      <c r="AK23" t="s">
        <v>138</v>
      </c>
      <c r="AL23">
        <v>-90.014656000000002</v>
      </c>
      <c r="AM23">
        <v>100</v>
      </c>
      <c r="AN23">
        <v>100</v>
      </c>
      <c r="AO23" t="s">
        <v>118</v>
      </c>
      <c r="AP23">
        <v>96</v>
      </c>
      <c r="AQ23">
        <v>-4</v>
      </c>
      <c r="AR23">
        <v>1024</v>
      </c>
      <c r="AZ23">
        <v>1200</v>
      </c>
      <c r="BA23">
        <v>1</v>
      </c>
      <c r="BB23" t="str">
        <f t="shared" si="2"/>
        <v xml:space="preserve">N35DC   </v>
      </c>
      <c r="BC23">
        <v>1</v>
      </c>
      <c r="BE23">
        <v>0</v>
      </c>
      <c r="BF23">
        <v>0</v>
      </c>
      <c r="BG23">
        <v>0</v>
      </c>
      <c r="BH23">
        <v>125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"17:41:45.213"</f>
        <v>17:41:45.213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16</v>
      </c>
      <c r="CR23">
        <v>3</v>
      </c>
      <c r="CW23">
        <v>101334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"10/21/2020 17:41:37.306"</f>
        <v>10/21/2020 17:41:37.306</v>
      </c>
      <c r="C24" t="str">
        <f t="shared" si="1"/>
        <v>FFDFD3C0</v>
      </c>
      <c r="D24" t="s">
        <v>130</v>
      </c>
      <c r="E24">
        <v>3</v>
      </c>
      <c r="F24">
        <v>2003</v>
      </c>
      <c r="G24" t="s">
        <v>131</v>
      </c>
      <c r="J24" t="s">
        <v>132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"17:41:45.211"</f>
        <v>17:41:45.211</v>
      </c>
      <c r="T24" t="str">
        <f>"17:41:45.011"</f>
        <v>17:41:45.011</v>
      </c>
      <c r="U24" t="str">
        <f t="shared" si="0"/>
        <v>A3E2C2</v>
      </c>
      <c r="V24">
        <v>0</v>
      </c>
      <c r="W24">
        <v>0</v>
      </c>
      <c r="X24">
        <v>1</v>
      </c>
      <c r="Z24">
        <v>0</v>
      </c>
      <c r="AA24">
        <v>10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1</v>
      </c>
      <c r="AH24">
        <v>0</v>
      </c>
      <c r="AI24" t="s">
        <v>136</v>
      </c>
      <c r="AJ24">
        <v>30.036943000000001</v>
      </c>
      <c r="AK24" t="s">
        <v>138</v>
      </c>
      <c r="AL24">
        <v>-90.014656000000002</v>
      </c>
      <c r="AM24">
        <v>100</v>
      </c>
      <c r="AN24">
        <v>100</v>
      </c>
      <c r="AO24" t="s">
        <v>118</v>
      </c>
      <c r="AP24">
        <v>96</v>
      </c>
      <c r="AQ24">
        <v>-4</v>
      </c>
      <c r="AR24">
        <v>1024</v>
      </c>
      <c r="AZ24">
        <v>1200</v>
      </c>
      <c r="BA24">
        <v>1</v>
      </c>
      <c r="BB24" t="str">
        <f t="shared" si="2"/>
        <v xml:space="preserve">N35DC   </v>
      </c>
      <c r="BC24">
        <v>1</v>
      </c>
      <c r="BE24">
        <v>0</v>
      </c>
      <c r="BF24">
        <v>0</v>
      </c>
      <c r="BG24">
        <v>0</v>
      </c>
      <c r="BH24">
        <v>125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"17:41:45.213"</f>
        <v>17:41:45.213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16</v>
      </c>
      <c r="CR24">
        <v>3</v>
      </c>
      <c r="CW24">
        <v>101334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"10/21/2020 17:41:41.016"</f>
        <v>10/21/2020 17:41:41.016</v>
      </c>
      <c r="C25" t="str">
        <f t="shared" si="1"/>
        <v>FFDFD3C0</v>
      </c>
      <c r="D25" t="s">
        <v>130</v>
      </c>
      <c r="E25">
        <v>3</v>
      </c>
      <c r="F25">
        <v>2003</v>
      </c>
      <c r="G25" t="s">
        <v>131</v>
      </c>
      <c r="J25" t="s">
        <v>132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"17:41:48.930"</f>
        <v>17:41:48.930</v>
      </c>
      <c r="T25" t="str">
        <f>"17:41:48.530"</f>
        <v>17:41:48.530</v>
      </c>
      <c r="U25" t="str">
        <f t="shared" si="0"/>
        <v>A3E2C2</v>
      </c>
      <c r="V25">
        <v>0</v>
      </c>
      <c r="W25">
        <v>0</v>
      </c>
      <c r="X25">
        <v>1</v>
      </c>
      <c r="Z25">
        <v>0</v>
      </c>
      <c r="AA25">
        <v>10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1</v>
      </c>
      <c r="AH25">
        <v>0</v>
      </c>
      <c r="AI25" t="s">
        <v>122</v>
      </c>
      <c r="AJ25">
        <v>30.036985999999999</v>
      </c>
      <c r="AK25" t="s">
        <v>139</v>
      </c>
      <c r="AL25">
        <v>-90.012703000000002</v>
      </c>
      <c r="AM25">
        <v>100</v>
      </c>
      <c r="AN25">
        <v>200</v>
      </c>
      <c r="AO25" t="s">
        <v>118</v>
      </c>
      <c r="AP25">
        <v>99</v>
      </c>
      <c r="AQ25">
        <v>8</v>
      </c>
      <c r="AR25">
        <v>1088</v>
      </c>
      <c r="AZ25">
        <v>1200</v>
      </c>
      <c r="BA25">
        <v>1</v>
      </c>
      <c r="BB25" t="str">
        <f t="shared" si="2"/>
        <v xml:space="preserve">N35DC   </v>
      </c>
      <c r="BC25">
        <v>1</v>
      </c>
      <c r="BE25">
        <v>0</v>
      </c>
      <c r="BF25">
        <v>0</v>
      </c>
      <c r="BG25">
        <v>0</v>
      </c>
      <c r="BH25">
        <v>200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"17:41:48.933"</f>
        <v>17:41:48.933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16</v>
      </c>
      <c r="CR25">
        <v>0</v>
      </c>
      <c r="CW25">
        <v>5400130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"10/21/2020 17:41:41.016"</f>
        <v>10/21/2020 17:41:41.016</v>
      </c>
      <c r="C26" t="str">
        <f t="shared" si="1"/>
        <v>FFDFD3C0</v>
      </c>
      <c r="D26" t="s">
        <v>133</v>
      </c>
      <c r="E26">
        <v>1</v>
      </c>
      <c r="F26">
        <v>1001</v>
      </c>
      <c r="G26" t="s">
        <v>114</v>
      </c>
      <c r="J26" t="s">
        <v>134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"17:41:48.930"</f>
        <v>17:41:48.930</v>
      </c>
      <c r="T26" t="str">
        <f>"17:41:48.530"</f>
        <v>17:41:48.530</v>
      </c>
      <c r="U26" t="str">
        <f t="shared" si="0"/>
        <v>A3E2C2</v>
      </c>
      <c r="V26">
        <v>0</v>
      </c>
      <c r="W26">
        <v>0</v>
      </c>
      <c r="X26">
        <v>1</v>
      </c>
      <c r="Z26">
        <v>0</v>
      </c>
      <c r="AA26">
        <v>10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1</v>
      </c>
      <c r="AH26">
        <v>0</v>
      </c>
      <c r="AI26" t="s">
        <v>122</v>
      </c>
      <c r="AJ26">
        <v>30.036985999999999</v>
      </c>
      <c r="AK26" t="s">
        <v>139</v>
      </c>
      <c r="AL26">
        <v>-90.012703000000002</v>
      </c>
      <c r="AM26">
        <v>100</v>
      </c>
      <c r="AN26">
        <v>200</v>
      </c>
      <c r="AO26" t="s">
        <v>118</v>
      </c>
      <c r="AP26">
        <v>99</v>
      </c>
      <c r="AQ26">
        <v>8</v>
      </c>
      <c r="AR26">
        <v>1088</v>
      </c>
      <c r="AZ26">
        <v>1200</v>
      </c>
      <c r="BA26">
        <v>1</v>
      </c>
      <c r="BB26" t="str">
        <f t="shared" si="2"/>
        <v xml:space="preserve">N35DC   </v>
      </c>
      <c r="BC26">
        <v>1</v>
      </c>
      <c r="BE26">
        <v>0</v>
      </c>
      <c r="BF26">
        <v>0</v>
      </c>
      <c r="BG26">
        <v>0</v>
      </c>
      <c r="BH26">
        <v>200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"17:41:48.933"</f>
        <v>17:41:48.933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16</v>
      </c>
      <c r="CR26">
        <v>0</v>
      </c>
      <c r="CW26">
        <v>5400130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"10/21/2020 17:41:41.016"</f>
        <v>10/21/2020 17:41:41.016</v>
      </c>
      <c r="C27" t="str">
        <f t="shared" si="1"/>
        <v>FFDFD3C0</v>
      </c>
      <c r="D27" t="s">
        <v>124</v>
      </c>
      <c r="E27">
        <v>2</v>
      </c>
      <c r="H27">
        <v>14</v>
      </c>
      <c r="I27" t="s">
        <v>125</v>
      </c>
      <c r="J27" t="s">
        <v>126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"17:41:48.930"</f>
        <v>17:41:48.930</v>
      </c>
      <c r="T27" t="str">
        <f>"17:41:48.530"</f>
        <v>17:41:48.530</v>
      </c>
      <c r="U27" t="str">
        <f t="shared" si="0"/>
        <v>A3E2C2</v>
      </c>
      <c r="V27">
        <v>0</v>
      </c>
      <c r="W27">
        <v>0</v>
      </c>
      <c r="X27">
        <v>1</v>
      </c>
      <c r="Z27">
        <v>0</v>
      </c>
      <c r="AA27">
        <v>10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1</v>
      </c>
      <c r="AH27">
        <v>0</v>
      </c>
      <c r="AI27" t="s">
        <v>122</v>
      </c>
      <c r="AJ27">
        <v>30.036985999999999</v>
      </c>
      <c r="AK27" t="s">
        <v>139</v>
      </c>
      <c r="AL27">
        <v>-90.012703000000002</v>
      </c>
      <c r="AM27">
        <v>100</v>
      </c>
      <c r="AN27">
        <v>200</v>
      </c>
      <c r="AO27" t="s">
        <v>118</v>
      </c>
      <c r="AP27">
        <v>99</v>
      </c>
      <c r="AQ27">
        <v>8</v>
      </c>
      <c r="AR27">
        <v>1088</v>
      </c>
      <c r="AZ27">
        <v>1200</v>
      </c>
      <c r="BA27">
        <v>1</v>
      </c>
      <c r="BB27" t="str">
        <f t="shared" si="2"/>
        <v xml:space="preserve">N35DC   </v>
      </c>
      <c r="BC27">
        <v>1</v>
      </c>
      <c r="BE27">
        <v>0</v>
      </c>
      <c r="BF27">
        <v>0</v>
      </c>
      <c r="BG27">
        <v>0</v>
      </c>
      <c r="BH27">
        <v>200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"17:41:48.933"</f>
        <v>17:41:48.933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119</v>
      </c>
      <c r="CQ27">
        <v>16</v>
      </c>
      <c r="CR27">
        <v>0</v>
      </c>
      <c r="CW27">
        <v>5400130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"10/21/2020 17:41:41.016"</f>
        <v>10/21/2020 17:41:41.016</v>
      </c>
      <c r="C28" t="str">
        <f t="shared" si="1"/>
        <v>FFDFD3C0</v>
      </c>
      <c r="D28" t="s">
        <v>128</v>
      </c>
      <c r="E28">
        <v>9</v>
      </c>
      <c r="H28">
        <v>257</v>
      </c>
      <c r="I28" t="s">
        <v>129</v>
      </c>
      <c r="J28" t="s">
        <v>126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"17:41:48.930"</f>
        <v>17:41:48.930</v>
      </c>
      <c r="T28" t="str">
        <f>"17:41:48.530"</f>
        <v>17:41:48.530</v>
      </c>
      <c r="U28" t="str">
        <f t="shared" si="0"/>
        <v>A3E2C2</v>
      </c>
      <c r="V28">
        <v>0</v>
      </c>
      <c r="W28">
        <v>0</v>
      </c>
      <c r="X28">
        <v>1</v>
      </c>
      <c r="Z28">
        <v>0</v>
      </c>
      <c r="AA28">
        <v>10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1</v>
      </c>
      <c r="AH28">
        <v>0</v>
      </c>
      <c r="AI28" t="s">
        <v>122</v>
      </c>
      <c r="AJ28">
        <v>30.036985999999999</v>
      </c>
      <c r="AK28" t="s">
        <v>139</v>
      </c>
      <c r="AL28">
        <v>-90.012703000000002</v>
      </c>
      <c r="AM28">
        <v>100</v>
      </c>
      <c r="AN28">
        <v>200</v>
      </c>
      <c r="AO28" t="s">
        <v>118</v>
      </c>
      <c r="AP28">
        <v>99</v>
      </c>
      <c r="AQ28">
        <v>8</v>
      </c>
      <c r="AR28">
        <v>1088</v>
      </c>
      <c r="AZ28">
        <v>1200</v>
      </c>
      <c r="BA28">
        <v>1</v>
      </c>
      <c r="BB28" t="str">
        <f t="shared" si="2"/>
        <v xml:space="preserve">N35DC   </v>
      </c>
      <c r="BC28">
        <v>1</v>
      </c>
      <c r="BE28">
        <v>0</v>
      </c>
      <c r="BF28">
        <v>0</v>
      </c>
      <c r="BG28">
        <v>0</v>
      </c>
      <c r="BH28">
        <v>200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"17:41:48.933"</f>
        <v>17:41:48.933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119</v>
      </c>
      <c r="CQ28">
        <v>16</v>
      </c>
      <c r="CR28">
        <v>0</v>
      </c>
      <c r="CW28">
        <v>5400130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"10/21/2020 17:41:41.016"</f>
        <v>10/21/2020 17:41:41.016</v>
      </c>
      <c r="C29" t="str">
        <f t="shared" si="1"/>
        <v>FFDFD3C0</v>
      </c>
      <c r="D29" t="s">
        <v>113</v>
      </c>
      <c r="E29">
        <v>4</v>
      </c>
      <c r="H29">
        <v>162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"17:41:48.930"</f>
        <v>17:41:48.930</v>
      </c>
      <c r="T29" t="str">
        <f>"17:41:48.530"</f>
        <v>17:41:48.530</v>
      </c>
      <c r="U29" t="str">
        <f t="shared" si="0"/>
        <v>A3E2C2</v>
      </c>
      <c r="V29">
        <v>0</v>
      </c>
      <c r="W29">
        <v>0</v>
      </c>
      <c r="X29">
        <v>1</v>
      </c>
      <c r="Z29">
        <v>0</v>
      </c>
      <c r="AA29">
        <v>10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1</v>
      </c>
      <c r="AH29">
        <v>0</v>
      </c>
      <c r="AI29" t="s">
        <v>122</v>
      </c>
      <c r="AJ29">
        <v>30.036985999999999</v>
      </c>
      <c r="AK29" t="s">
        <v>139</v>
      </c>
      <c r="AL29">
        <v>-90.012703000000002</v>
      </c>
      <c r="AM29">
        <v>100</v>
      </c>
      <c r="AN29">
        <v>200</v>
      </c>
      <c r="AO29" t="s">
        <v>118</v>
      </c>
      <c r="AP29">
        <v>99</v>
      </c>
      <c r="AQ29">
        <v>8</v>
      </c>
      <c r="AR29">
        <v>1088</v>
      </c>
      <c r="AZ29">
        <v>1200</v>
      </c>
      <c r="BA29">
        <v>1</v>
      </c>
      <c r="BB29" t="str">
        <f t="shared" si="2"/>
        <v xml:space="preserve">N35DC   </v>
      </c>
      <c r="BC29">
        <v>1</v>
      </c>
      <c r="BE29">
        <v>0</v>
      </c>
      <c r="BF29">
        <v>0</v>
      </c>
      <c r="BG29">
        <v>0</v>
      </c>
      <c r="BH29">
        <v>200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"17:41:48.933"</f>
        <v>17:41:48.933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16</v>
      </c>
      <c r="CR29">
        <v>0</v>
      </c>
      <c r="CW29">
        <v>5400130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"10/21/2020 17:41:42.013"</f>
        <v>10/21/2020 17:41:42.013</v>
      </c>
      <c r="C30" t="str">
        <f t="shared" si="1"/>
        <v>FFDFD3C0</v>
      </c>
      <c r="D30" t="s">
        <v>113</v>
      </c>
      <c r="E30">
        <v>4</v>
      </c>
      <c r="H30">
        <v>162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"17:41:49.938"</f>
        <v>17:41:49.938</v>
      </c>
      <c r="T30" t="str">
        <f>"17:41:49.438"</f>
        <v>17:41:49.438</v>
      </c>
      <c r="U30" t="str">
        <f t="shared" si="0"/>
        <v>A3E2C2</v>
      </c>
      <c r="V30">
        <v>0</v>
      </c>
      <c r="W30">
        <v>0</v>
      </c>
      <c r="X30">
        <v>1</v>
      </c>
      <c r="Z30">
        <v>0</v>
      </c>
      <c r="AA30">
        <v>10</v>
      </c>
      <c r="AB30">
        <v>3</v>
      </c>
      <c r="AC30">
        <v>0</v>
      </c>
      <c r="AD30">
        <v>10</v>
      </c>
      <c r="AE30">
        <v>0</v>
      </c>
      <c r="AF30">
        <v>3</v>
      </c>
      <c r="AG30">
        <v>1</v>
      </c>
      <c r="AH30">
        <v>0</v>
      </c>
      <c r="AI30" t="s">
        <v>140</v>
      </c>
      <c r="AJ30">
        <v>30.037092999999999</v>
      </c>
      <c r="AK30" t="s">
        <v>141</v>
      </c>
      <c r="AL30">
        <v>-90.012187999999995</v>
      </c>
      <c r="AM30">
        <v>100</v>
      </c>
      <c r="AN30">
        <v>200</v>
      </c>
      <c r="AO30" t="s">
        <v>118</v>
      </c>
      <c r="AP30">
        <v>99</v>
      </c>
      <c r="AQ30">
        <v>14</v>
      </c>
      <c r="AR30">
        <v>1152</v>
      </c>
      <c r="AZ30">
        <v>1200</v>
      </c>
      <c r="BA30">
        <v>1</v>
      </c>
      <c r="BB30" t="str">
        <f t="shared" si="2"/>
        <v xml:space="preserve">N35DC   </v>
      </c>
      <c r="BC30">
        <v>1</v>
      </c>
      <c r="BE30">
        <v>0</v>
      </c>
      <c r="BF30">
        <v>0</v>
      </c>
      <c r="BG30">
        <v>0</v>
      </c>
      <c r="BH30">
        <v>200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"17:41:49.938"</f>
        <v>17:41:49.938</v>
      </c>
      <c r="CJ30">
        <v>3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16</v>
      </c>
      <c r="CR30">
        <v>3</v>
      </c>
      <c r="CW30">
        <v>104229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"10/21/2020 17:41:42.013"</f>
        <v>10/21/2020 17:41:42.013</v>
      </c>
      <c r="C31" t="str">
        <f t="shared" si="1"/>
        <v>FFDFD3C0</v>
      </c>
      <c r="D31" t="s">
        <v>130</v>
      </c>
      <c r="E31">
        <v>3</v>
      </c>
      <c r="F31">
        <v>2003</v>
      </c>
      <c r="G31" t="s">
        <v>131</v>
      </c>
      <c r="J31" t="s">
        <v>132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"17:41:49.938"</f>
        <v>17:41:49.938</v>
      </c>
      <c r="T31" t="str">
        <f>"17:41:49.438"</f>
        <v>17:41:49.438</v>
      </c>
      <c r="U31" t="str">
        <f t="shared" si="0"/>
        <v>A3E2C2</v>
      </c>
      <c r="V31">
        <v>0</v>
      </c>
      <c r="W31">
        <v>0</v>
      </c>
      <c r="X31">
        <v>1</v>
      </c>
      <c r="Z31">
        <v>0</v>
      </c>
      <c r="AA31">
        <v>10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1</v>
      </c>
      <c r="AH31">
        <v>0</v>
      </c>
      <c r="AI31" t="s">
        <v>140</v>
      </c>
      <c r="AJ31">
        <v>30.037092999999999</v>
      </c>
      <c r="AK31" t="s">
        <v>141</v>
      </c>
      <c r="AL31">
        <v>-90.012187999999995</v>
      </c>
      <c r="AM31">
        <v>100</v>
      </c>
      <c r="AN31">
        <v>200</v>
      </c>
      <c r="AO31" t="s">
        <v>118</v>
      </c>
      <c r="AP31">
        <v>99</v>
      </c>
      <c r="AQ31">
        <v>14</v>
      </c>
      <c r="AR31">
        <v>1152</v>
      </c>
      <c r="AZ31">
        <v>1200</v>
      </c>
      <c r="BA31">
        <v>1</v>
      </c>
      <c r="BB31" t="str">
        <f t="shared" si="2"/>
        <v xml:space="preserve">N35DC   </v>
      </c>
      <c r="BC31">
        <v>1</v>
      </c>
      <c r="BE31">
        <v>0</v>
      </c>
      <c r="BF31">
        <v>0</v>
      </c>
      <c r="BG31">
        <v>0</v>
      </c>
      <c r="BH31">
        <v>200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"17:41:49.938"</f>
        <v>17:41:49.938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16</v>
      </c>
      <c r="CR31">
        <v>3</v>
      </c>
      <c r="CW31">
        <v>104229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"10/21/2020 17:41:42.013"</f>
        <v>10/21/2020 17:41:42.013</v>
      </c>
      <c r="C32" t="str">
        <f t="shared" si="1"/>
        <v>FFDFD3C0</v>
      </c>
      <c r="D32" t="s">
        <v>133</v>
      </c>
      <c r="E32">
        <v>1</v>
      </c>
      <c r="F32">
        <v>1001</v>
      </c>
      <c r="G32" t="s">
        <v>114</v>
      </c>
      <c r="J32" t="s">
        <v>134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"17:41:49.938"</f>
        <v>17:41:49.938</v>
      </c>
      <c r="T32" t="str">
        <f>"17:41:49.438"</f>
        <v>17:41:49.438</v>
      </c>
      <c r="U32" t="str">
        <f t="shared" si="0"/>
        <v>A3E2C2</v>
      </c>
      <c r="V32">
        <v>0</v>
      </c>
      <c r="W32">
        <v>0</v>
      </c>
      <c r="X32">
        <v>1</v>
      </c>
      <c r="Z32">
        <v>0</v>
      </c>
      <c r="AA32">
        <v>10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1</v>
      </c>
      <c r="AH32">
        <v>0</v>
      </c>
      <c r="AI32" t="s">
        <v>140</v>
      </c>
      <c r="AJ32">
        <v>30.037092999999999</v>
      </c>
      <c r="AK32" t="s">
        <v>141</v>
      </c>
      <c r="AL32">
        <v>-90.012187999999995</v>
      </c>
      <c r="AM32">
        <v>100</v>
      </c>
      <c r="AN32">
        <v>200</v>
      </c>
      <c r="AO32" t="s">
        <v>118</v>
      </c>
      <c r="AP32">
        <v>99</v>
      </c>
      <c r="AQ32">
        <v>14</v>
      </c>
      <c r="AR32">
        <v>1152</v>
      </c>
      <c r="AZ32">
        <v>1200</v>
      </c>
      <c r="BA32">
        <v>1</v>
      </c>
      <c r="BB32" t="str">
        <f t="shared" si="2"/>
        <v xml:space="preserve">N35DC   </v>
      </c>
      <c r="BC32">
        <v>1</v>
      </c>
      <c r="BE32">
        <v>0</v>
      </c>
      <c r="BF32">
        <v>0</v>
      </c>
      <c r="BG32">
        <v>0</v>
      </c>
      <c r="BH32">
        <v>200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"17:41:49.938"</f>
        <v>17:41:49.938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16</v>
      </c>
      <c r="CR32">
        <v>3</v>
      </c>
      <c r="CW32">
        <v>104229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"10/21/2020 17:41:42.013"</f>
        <v>10/21/2020 17:41:42.013</v>
      </c>
      <c r="C33" t="str">
        <f t="shared" si="1"/>
        <v>FFDFD3C0</v>
      </c>
      <c r="D33" t="s">
        <v>124</v>
      </c>
      <c r="E33">
        <v>2</v>
      </c>
      <c r="H33">
        <v>14</v>
      </c>
      <c r="I33" t="s">
        <v>125</v>
      </c>
      <c r="J33" t="s">
        <v>126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"17:41:49.938"</f>
        <v>17:41:49.938</v>
      </c>
      <c r="T33" t="str">
        <f>"17:41:49.438"</f>
        <v>17:41:49.438</v>
      </c>
      <c r="U33" t="str">
        <f t="shared" si="0"/>
        <v>A3E2C2</v>
      </c>
      <c r="V33">
        <v>0</v>
      </c>
      <c r="W33">
        <v>0</v>
      </c>
      <c r="X33">
        <v>1</v>
      </c>
      <c r="Z33">
        <v>0</v>
      </c>
      <c r="AA33">
        <v>10</v>
      </c>
      <c r="AB33">
        <v>3</v>
      </c>
      <c r="AC33">
        <v>0</v>
      </c>
      <c r="AD33">
        <v>10</v>
      </c>
      <c r="AE33">
        <v>0</v>
      </c>
      <c r="AF33">
        <v>3</v>
      </c>
      <c r="AG33">
        <v>1</v>
      </c>
      <c r="AH33">
        <v>0</v>
      </c>
      <c r="AI33" t="s">
        <v>140</v>
      </c>
      <c r="AJ33">
        <v>30.037092999999999</v>
      </c>
      <c r="AK33" t="s">
        <v>141</v>
      </c>
      <c r="AL33">
        <v>-90.012187999999995</v>
      </c>
      <c r="AM33">
        <v>100</v>
      </c>
      <c r="AN33">
        <v>200</v>
      </c>
      <c r="AO33" t="s">
        <v>118</v>
      </c>
      <c r="AP33">
        <v>99</v>
      </c>
      <c r="AQ33">
        <v>14</v>
      </c>
      <c r="AR33">
        <v>1152</v>
      </c>
      <c r="AZ33">
        <v>1200</v>
      </c>
      <c r="BA33">
        <v>1</v>
      </c>
      <c r="BB33" t="str">
        <f t="shared" si="2"/>
        <v xml:space="preserve">N35DC   </v>
      </c>
      <c r="BC33">
        <v>1</v>
      </c>
      <c r="BE33">
        <v>0</v>
      </c>
      <c r="BF33">
        <v>0</v>
      </c>
      <c r="BG33">
        <v>0</v>
      </c>
      <c r="BH33">
        <v>200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"17:41:49.938"</f>
        <v>17:41:49.938</v>
      </c>
      <c r="CJ33">
        <v>3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16</v>
      </c>
      <c r="CR33">
        <v>3</v>
      </c>
      <c r="CW33">
        <v>104229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"10/21/2020 17:41:42.013"</f>
        <v>10/21/2020 17:41:42.013</v>
      </c>
      <c r="C34" t="str">
        <f t="shared" si="1"/>
        <v>FFDFD3C0</v>
      </c>
      <c r="D34" t="s">
        <v>128</v>
      </c>
      <c r="E34">
        <v>9</v>
      </c>
      <c r="H34">
        <v>257</v>
      </c>
      <c r="I34" t="s">
        <v>129</v>
      </c>
      <c r="J34" t="s">
        <v>126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"17:41:49.938"</f>
        <v>17:41:49.938</v>
      </c>
      <c r="T34" t="str">
        <f>"17:41:49.438"</f>
        <v>17:41:49.438</v>
      </c>
      <c r="U34" t="str">
        <f t="shared" si="0"/>
        <v>A3E2C2</v>
      </c>
      <c r="V34">
        <v>0</v>
      </c>
      <c r="W34">
        <v>0</v>
      </c>
      <c r="X34">
        <v>1</v>
      </c>
      <c r="Z34">
        <v>0</v>
      </c>
      <c r="AA34">
        <v>10</v>
      </c>
      <c r="AB34">
        <v>3</v>
      </c>
      <c r="AC34">
        <v>0</v>
      </c>
      <c r="AD34">
        <v>10</v>
      </c>
      <c r="AE34">
        <v>0</v>
      </c>
      <c r="AF34">
        <v>3</v>
      </c>
      <c r="AG34">
        <v>1</v>
      </c>
      <c r="AH34">
        <v>0</v>
      </c>
      <c r="AI34" t="s">
        <v>140</v>
      </c>
      <c r="AJ34">
        <v>30.037092999999999</v>
      </c>
      <c r="AK34" t="s">
        <v>141</v>
      </c>
      <c r="AL34">
        <v>-90.012187999999995</v>
      </c>
      <c r="AM34">
        <v>100</v>
      </c>
      <c r="AN34">
        <v>200</v>
      </c>
      <c r="AO34" t="s">
        <v>118</v>
      </c>
      <c r="AP34">
        <v>99</v>
      </c>
      <c r="AQ34">
        <v>14</v>
      </c>
      <c r="AR34">
        <v>1152</v>
      </c>
      <c r="AZ34">
        <v>1200</v>
      </c>
      <c r="BA34">
        <v>1</v>
      </c>
      <c r="BB34" t="str">
        <f t="shared" si="2"/>
        <v xml:space="preserve">N35DC   </v>
      </c>
      <c r="BC34">
        <v>1</v>
      </c>
      <c r="BE34">
        <v>0</v>
      </c>
      <c r="BF34">
        <v>0</v>
      </c>
      <c r="BG34">
        <v>0</v>
      </c>
      <c r="BH34">
        <v>200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"17:41:49.938"</f>
        <v>17:41:49.938</v>
      </c>
      <c r="CJ34">
        <v>3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16</v>
      </c>
      <c r="CR34">
        <v>3</v>
      </c>
      <c r="CW34">
        <v>104229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"10/21/2020 17:41:44.191"</f>
        <v>10/21/2020 17:41:44.191</v>
      </c>
      <c r="C35" t="str">
        <f t="shared" si="1"/>
        <v>FFDFD3C0</v>
      </c>
      <c r="D35" t="s">
        <v>113</v>
      </c>
      <c r="E35">
        <v>4</v>
      </c>
      <c r="H35">
        <v>162</v>
      </c>
      <c r="I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"17:41:52.094"</f>
        <v>17:41:52.094</v>
      </c>
      <c r="T35" t="str">
        <f>"17:41:51.694"</f>
        <v>17:41:51.694</v>
      </c>
      <c r="U35" t="str">
        <f t="shared" si="0"/>
        <v>A3E2C2</v>
      </c>
      <c r="V35">
        <v>0</v>
      </c>
      <c r="W35">
        <v>0</v>
      </c>
      <c r="X35">
        <v>1</v>
      </c>
      <c r="Z35">
        <v>0</v>
      </c>
      <c r="AA35">
        <v>10</v>
      </c>
      <c r="AB35">
        <v>3</v>
      </c>
      <c r="AC35">
        <v>0</v>
      </c>
      <c r="AD35">
        <v>10</v>
      </c>
      <c r="AE35">
        <v>0</v>
      </c>
      <c r="AF35">
        <v>3</v>
      </c>
      <c r="AG35">
        <v>1</v>
      </c>
      <c r="AH35">
        <v>0</v>
      </c>
      <c r="AI35" t="s">
        <v>142</v>
      </c>
      <c r="AJ35">
        <v>30.037307999999999</v>
      </c>
      <c r="AK35" t="s">
        <v>143</v>
      </c>
      <c r="AL35">
        <v>-90.011094</v>
      </c>
      <c r="AM35">
        <v>100</v>
      </c>
      <c r="AN35">
        <v>300</v>
      </c>
      <c r="AO35" t="s">
        <v>118</v>
      </c>
      <c r="AP35">
        <v>97</v>
      </c>
      <c r="AQ35">
        <v>25</v>
      </c>
      <c r="AR35">
        <v>1536</v>
      </c>
      <c r="AZ35">
        <v>1200</v>
      </c>
      <c r="BA35">
        <v>1</v>
      </c>
      <c r="BB35" t="str">
        <f t="shared" si="2"/>
        <v xml:space="preserve">N35DC   </v>
      </c>
      <c r="BC35">
        <v>1</v>
      </c>
      <c r="BE35">
        <v>0</v>
      </c>
      <c r="BF35">
        <v>0</v>
      </c>
      <c r="BG35">
        <v>0</v>
      </c>
      <c r="BH35">
        <v>250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"17:41:52.098"</f>
        <v>17:41:52.098</v>
      </c>
      <c r="CJ35">
        <v>3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16</v>
      </c>
      <c r="CR35">
        <v>0</v>
      </c>
      <c r="CW35">
        <v>5402349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"10/21/2020 17:41:44.191"</f>
        <v>10/21/2020 17:41:44.191</v>
      </c>
      <c r="C36" t="str">
        <f t="shared" si="1"/>
        <v>FFDFD3C0</v>
      </c>
      <c r="D36" t="s">
        <v>130</v>
      </c>
      <c r="E36">
        <v>3</v>
      </c>
      <c r="F36">
        <v>2003</v>
      </c>
      <c r="G36" t="s">
        <v>131</v>
      </c>
      <c r="J36" t="s">
        <v>132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"17:41:52.094"</f>
        <v>17:41:52.094</v>
      </c>
      <c r="T36" t="str">
        <f>"17:41:51.694"</f>
        <v>17:41:51.694</v>
      </c>
      <c r="U36" t="str">
        <f t="shared" si="0"/>
        <v>A3E2C2</v>
      </c>
      <c r="V36">
        <v>0</v>
      </c>
      <c r="W36">
        <v>0</v>
      </c>
      <c r="X36">
        <v>1</v>
      </c>
      <c r="Z36">
        <v>0</v>
      </c>
      <c r="AA36">
        <v>10</v>
      </c>
      <c r="AB36">
        <v>3</v>
      </c>
      <c r="AC36">
        <v>0</v>
      </c>
      <c r="AD36">
        <v>10</v>
      </c>
      <c r="AE36">
        <v>0</v>
      </c>
      <c r="AF36">
        <v>3</v>
      </c>
      <c r="AG36">
        <v>1</v>
      </c>
      <c r="AH36">
        <v>0</v>
      </c>
      <c r="AI36" t="s">
        <v>142</v>
      </c>
      <c r="AJ36">
        <v>30.037307999999999</v>
      </c>
      <c r="AK36" t="s">
        <v>143</v>
      </c>
      <c r="AL36">
        <v>-90.011094</v>
      </c>
      <c r="AM36">
        <v>100</v>
      </c>
      <c r="AN36">
        <v>300</v>
      </c>
      <c r="AO36" t="s">
        <v>118</v>
      </c>
      <c r="AP36">
        <v>97</v>
      </c>
      <c r="AQ36">
        <v>25</v>
      </c>
      <c r="AR36">
        <v>1536</v>
      </c>
      <c r="AZ36">
        <v>1200</v>
      </c>
      <c r="BA36">
        <v>1</v>
      </c>
      <c r="BB36" t="str">
        <f t="shared" si="2"/>
        <v xml:space="preserve">N35DC   </v>
      </c>
      <c r="BC36">
        <v>1</v>
      </c>
      <c r="BE36">
        <v>0</v>
      </c>
      <c r="BF36">
        <v>0</v>
      </c>
      <c r="BG36">
        <v>0</v>
      </c>
      <c r="BH36">
        <v>250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"17:41:52.098"</f>
        <v>17:41:52.098</v>
      </c>
      <c r="CJ36">
        <v>3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119</v>
      </c>
      <c r="CQ36">
        <v>16</v>
      </c>
      <c r="CR36">
        <v>0</v>
      </c>
      <c r="CW36">
        <v>5402349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"10/21/2020 17:41:44.191"</f>
        <v>10/21/2020 17:41:44.191</v>
      </c>
      <c r="C37" t="str">
        <f t="shared" si="1"/>
        <v>FFDFD3C0</v>
      </c>
      <c r="D37" t="s">
        <v>133</v>
      </c>
      <c r="E37">
        <v>1</v>
      </c>
      <c r="F37">
        <v>1001</v>
      </c>
      <c r="G37" t="s">
        <v>114</v>
      </c>
      <c r="J37" t="s">
        <v>134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"17:41:52.094"</f>
        <v>17:41:52.094</v>
      </c>
      <c r="T37" t="str">
        <f>"17:41:51.694"</f>
        <v>17:41:51.694</v>
      </c>
      <c r="U37" t="str">
        <f t="shared" si="0"/>
        <v>A3E2C2</v>
      </c>
      <c r="V37">
        <v>0</v>
      </c>
      <c r="W37">
        <v>0</v>
      </c>
      <c r="X37">
        <v>1</v>
      </c>
      <c r="Z37">
        <v>0</v>
      </c>
      <c r="AA37">
        <v>10</v>
      </c>
      <c r="AB37">
        <v>3</v>
      </c>
      <c r="AC37">
        <v>0</v>
      </c>
      <c r="AD37">
        <v>10</v>
      </c>
      <c r="AE37">
        <v>0</v>
      </c>
      <c r="AF37">
        <v>3</v>
      </c>
      <c r="AG37">
        <v>1</v>
      </c>
      <c r="AH37">
        <v>0</v>
      </c>
      <c r="AI37" t="s">
        <v>142</v>
      </c>
      <c r="AJ37">
        <v>30.037307999999999</v>
      </c>
      <c r="AK37" t="s">
        <v>143</v>
      </c>
      <c r="AL37">
        <v>-90.011094</v>
      </c>
      <c r="AM37">
        <v>100</v>
      </c>
      <c r="AN37">
        <v>300</v>
      </c>
      <c r="AO37" t="s">
        <v>118</v>
      </c>
      <c r="AP37">
        <v>97</v>
      </c>
      <c r="AQ37">
        <v>25</v>
      </c>
      <c r="AR37">
        <v>1536</v>
      </c>
      <c r="AZ37">
        <v>1200</v>
      </c>
      <c r="BA37">
        <v>1</v>
      </c>
      <c r="BB37" t="str">
        <f t="shared" si="2"/>
        <v xml:space="preserve">N35DC   </v>
      </c>
      <c r="BC37">
        <v>1</v>
      </c>
      <c r="BE37">
        <v>0</v>
      </c>
      <c r="BF37">
        <v>0</v>
      </c>
      <c r="BG37">
        <v>0</v>
      </c>
      <c r="BH37">
        <v>250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"17:41:52.098"</f>
        <v>17:41:52.098</v>
      </c>
      <c r="CJ37">
        <v>3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119</v>
      </c>
      <c r="CQ37">
        <v>16</v>
      </c>
      <c r="CR37">
        <v>0</v>
      </c>
      <c r="CW37">
        <v>5402349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"10/21/2020 17:41:44.191"</f>
        <v>10/21/2020 17:41:44.191</v>
      </c>
      <c r="C38" t="str">
        <f t="shared" si="1"/>
        <v>FFDFD3C0</v>
      </c>
      <c r="D38" t="s">
        <v>124</v>
      </c>
      <c r="E38">
        <v>2</v>
      </c>
      <c r="H38">
        <v>14</v>
      </c>
      <c r="I38" t="s">
        <v>125</v>
      </c>
      <c r="J38" t="s">
        <v>126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"17:41:52.094"</f>
        <v>17:41:52.094</v>
      </c>
      <c r="T38" t="str">
        <f>"17:41:51.694"</f>
        <v>17:41:51.694</v>
      </c>
      <c r="U38" t="str">
        <f t="shared" si="0"/>
        <v>A3E2C2</v>
      </c>
      <c r="V38">
        <v>0</v>
      </c>
      <c r="W38">
        <v>0</v>
      </c>
      <c r="X38">
        <v>1</v>
      </c>
      <c r="Z38">
        <v>0</v>
      </c>
      <c r="AA38">
        <v>10</v>
      </c>
      <c r="AB38">
        <v>3</v>
      </c>
      <c r="AC38">
        <v>0</v>
      </c>
      <c r="AD38">
        <v>10</v>
      </c>
      <c r="AE38">
        <v>0</v>
      </c>
      <c r="AF38">
        <v>3</v>
      </c>
      <c r="AG38">
        <v>1</v>
      </c>
      <c r="AH38">
        <v>0</v>
      </c>
      <c r="AI38" t="s">
        <v>142</v>
      </c>
      <c r="AJ38">
        <v>30.037307999999999</v>
      </c>
      <c r="AK38" t="s">
        <v>143</v>
      </c>
      <c r="AL38">
        <v>-90.011094</v>
      </c>
      <c r="AM38">
        <v>100</v>
      </c>
      <c r="AN38">
        <v>300</v>
      </c>
      <c r="AO38" t="s">
        <v>118</v>
      </c>
      <c r="AP38">
        <v>97</v>
      </c>
      <c r="AQ38">
        <v>25</v>
      </c>
      <c r="AR38">
        <v>1536</v>
      </c>
      <c r="AZ38">
        <v>1200</v>
      </c>
      <c r="BA38">
        <v>1</v>
      </c>
      <c r="BB38" t="str">
        <f t="shared" si="2"/>
        <v xml:space="preserve">N35DC   </v>
      </c>
      <c r="BC38">
        <v>1</v>
      </c>
      <c r="BE38">
        <v>0</v>
      </c>
      <c r="BF38">
        <v>0</v>
      </c>
      <c r="BG38">
        <v>0</v>
      </c>
      <c r="BH38">
        <v>250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"17:41:52.098"</f>
        <v>17:41:52.098</v>
      </c>
      <c r="CJ38">
        <v>3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16</v>
      </c>
      <c r="CR38">
        <v>0</v>
      </c>
      <c r="CW38">
        <v>5402349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"10/21/2020 17:41:44.191"</f>
        <v>10/21/2020 17:41:44.191</v>
      </c>
      <c r="C39" t="str">
        <f t="shared" si="1"/>
        <v>FFDFD3C0</v>
      </c>
      <c r="D39" t="s">
        <v>128</v>
      </c>
      <c r="E39">
        <v>9</v>
      </c>
      <c r="H39">
        <v>257</v>
      </c>
      <c r="I39" t="s">
        <v>129</v>
      </c>
      <c r="J39" t="s">
        <v>126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"17:41:52.094"</f>
        <v>17:41:52.094</v>
      </c>
      <c r="T39" t="str">
        <f>"17:41:51.694"</f>
        <v>17:41:51.694</v>
      </c>
      <c r="U39" t="str">
        <f t="shared" si="0"/>
        <v>A3E2C2</v>
      </c>
      <c r="V39">
        <v>0</v>
      </c>
      <c r="W39">
        <v>0</v>
      </c>
      <c r="X39">
        <v>1</v>
      </c>
      <c r="Z39">
        <v>0</v>
      </c>
      <c r="AA39">
        <v>10</v>
      </c>
      <c r="AB39">
        <v>3</v>
      </c>
      <c r="AC39">
        <v>0</v>
      </c>
      <c r="AD39">
        <v>10</v>
      </c>
      <c r="AE39">
        <v>0</v>
      </c>
      <c r="AF39">
        <v>3</v>
      </c>
      <c r="AG39">
        <v>1</v>
      </c>
      <c r="AH39">
        <v>0</v>
      </c>
      <c r="AI39" t="s">
        <v>142</v>
      </c>
      <c r="AJ39">
        <v>30.037307999999999</v>
      </c>
      <c r="AK39" t="s">
        <v>143</v>
      </c>
      <c r="AL39">
        <v>-90.011094</v>
      </c>
      <c r="AM39">
        <v>100</v>
      </c>
      <c r="AN39">
        <v>300</v>
      </c>
      <c r="AO39" t="s">
        <v>118</v>
      </c>
      <c r="AP39">
        <v>97</v>
      </c>
      <c r="AQ39">
        <v>25</v>
      </c>
      <c r="AR39">
        <v>1536</v>
      </c>
      <c r="AZ39">
        <v>1200</v>
      </c>
      <c r="BA39">
        <v>1</v>
      </c>
      <c r="BB39" t="str">
        <f t="shared" si="2"/>
        <v xml:space="preserve">N35DC   </v>
      </c>
      <c r="BC39">
        <v>1</v>
      </c>
      <c r="BE39">
        <v>0</v>
      </c>
      <c r="BF39">
        <v>0</v>
      </c>
      <c r="BG39">
        <v>0</v>
      </c>
      <c r="BH39">
        <v>250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"17:41:52.098"</f>
        <v>17:41:52.098</v>
      </c>
      <c r="CJ39">
        <v>3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16</v>
      </c>
      <c r="CR39">
        <v>0</v>
      </c>
      <c r="CW39">
        <v>5402349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"10/21/2020 17:41:45.261"</f>
        <v>10/21/2020 17:41:45.261</v>
      </c>
      <c r="C40" t="str">
        <f t="shared" si="1"/>
        <v>FFDFD3C0</v>
      </c>
      <c r="D40" t="s">
        <v>130</v>
      </c>
      <c r="E40">
        <v>3</v>
      </c>
      <c r="F40">
        <v>2003</v>
      </c>
      <c r="G40" t="s">
        <v>131</v>
      </c>
      <c r="J40" t="s">
        <v>132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"17:41:53.172"</f>
        <v>17:41:53.172</v>
      </c>
      <c r="T40" t="str">
        <f>"17:41:52.672"</f>
        <v>17:41:52.672</v>
      </c>
      <c r="U40" t="str">
        <f t="shared" si="0"/>
        <v>A3E2C2</v>
      </c>
      <c r="V40">
        <v>0</v>
      </c>
      <c r="W40">
        <v>0</v>
      </c>
      <c r="X40">
        <v>1</v>
      </c>
      <c r="Z40">
        <v>0</v>
      </c>
      <c r="AA40">
        <v>10</v>
      </c>
      <c r="AB40">
        <v>3</v>
      </c>
      <c r="AC40">
        <v>0</v>
      </c>
      <c r="AD40">
        <v>10</v>
      </c>
      <c r="AE40">
        <v>0</v>
      </c>
      <c r="AF40">
        <v>3</v>
      </c>
      <c r="AG40">
        <v>1</v>
      </c>
      <c r="AH40">
        <v>0</v>
      </c>
      <c r="AI40" t="s">
        <v>144</v>
      </c>
      <c r="AJ40">
        <v>30.037436</v>
      </c>
      <c r="AK40" t="s">
        <v>145</v>
      </c>
      <c r="AL40">
        <v>-90.010492999999997</v>
      </c>
      <c r="AM40">
        <v>100</v>
      </c>
      <c r="AN40">
        <v>300</v>
      </c>
      <c r="AO40" t="s">
        <v>118</v>
      </c>
      <c r="AP40">
        <v>97</v>
      </c>
      <c r="AQ40">
        <v>26</v>
      </c>
      <c r="AR40">
        <v>1280</v>
      </c>
      <c r="AZ40">
        <v>1200</v>
      </c>
      <c r="BA40">
        <v>1</v>
      </c>
      <c r="BB40" t="str">
        <f t="shared" si="2"/>
        <v xml:space="preserve">N35DC   </v>
      </c>
      <c r="BC40">
        <v>1</v>
      </c>
      <c r="BE40">
        <v>0</v>
      </c>
      <c r="BF40">
        <v>0</v>
      </c>
      <c r="BG40">
        <v>0</v>
      </c>
      <c r="BH40">
        <v>275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"17:41:53.177"</f>
        <v>17:41:53.177</v>
      </c>
      <c r="CJ40">
        <v>3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16</v>
      </c>
      <c r="CR40">
        <v>3</v>
      </c>
      <c r="CW40">
        <v>106212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"10/21/2020 17:41:45.261"</f>
        <v>10/21/2020 17:41:45.261</v>
      </c>
      <c r="C41" t="str">
        <f t="shared" si="1"/>
        <v>FFDFD3C0</v>
      </c>
      <c r="D41" t="s">
        <v>133</v>
      </c>
      <c r="E41">
        <v>1</v>
      </c>
      <c r="F41">
        <v>1001</v>
      </c>
      <c r="G41" t="s">
        <v>114</v>
      </c>
      <c r="J41" t="s">
        <v>134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"17:41:53.172"</f>
        <v>17:41:53.172</v>
      </c>
      <c r="T41" t="str">
        <f>"17:41:52.672"</f>
        <v>17:41:52.672</v>
      </c>
      <c r="U41" t="str">
        <f t="shared" si="0"/>
        <v>A3E2C2</v>
      </c>
      <c r="V41">
        <v>0</v>
      </c>
      <c r="W41">
        <v>0</v>
      </c>
      <c r="X41">
        <v>1</v>
      </c>
      <c r="Z41">
        <v>0</v>
      </c>
      <c r="AA41">
        <v>10</v>
      </c>
      <c r="AB41">
        <v>3</v>
      </c>
      <c r="AC41">
        <v>0</v>
      </c>
      <c r="AD41">
        <v>10</v>
      </c>
      <c r="AE41">
        <v>0</v>
      </c>
      <c r="AF41">
        <v>3</v>
      </c>
      <c r="AG41">
        <v>1</v>
      </c>
      <c r="AH41">
        <v>0</v>
      </c>
      <c r="AI41" t="s">
        <v>144</v>
      </c>
      <c r="AJ41">
        <v>30.037436</v>
      </c>
      <c r="AK41" t="s">
        <v>145</v>
      </c>
      <c r="AL41">
        <v>-90.010492999999997</v>
      </c>
      <c r="AM41">
        <v>100</v>
      </c>
      <c r="AN41">
        <v>300</v>
      </c>
      <c r="AO41" t="s">
        <v>118</v>
      </c>
      <c r="AP41">
        <v>97</v>
      </c>
      <c r="AQ41">
        <v>26</v>
      </c>
      <c r="AR41">
        <v>1280</v>
      </c>
      <c r="AZ41">
        <v>1200</v>
      </c>
      <c r="BA41">
        <v>1</v>
      </c>
      <c r="BB41" t="str">
        <f t="shared" si="2"/>
        <v xml:space="preserve">N35DC   </v>
      </c>
      <c r="BC41">
        <v>1</v>
      </c>
      <c r="BE41">
        <v>0</v>
      </c>
      <c r="BF41">
        <v>0</v>
      </c>
      <c r="BG41">
        <v>0</v>
      </c>
      <c r="BH41">
        <v>275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"17:41:53.177"</f>
        <v>17:41:53.177</v>
      </c>
      <c r="CJ41">
        <v>3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16</v>
      </c>
      <c r="CR41">
        <v>3</v>
      </c>
      <c r="CW41">
        <v>106212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"10/21/2020 17:41:45.261"</f>
        <v>10/21/2020 17:41:45.261</v>
      </c>
      <c r="C42" t="str">
        <f t="shared" si="1"/>
        <v>FFDFD3C0</v>
      </c>
      <c r="D42" t="s">
        <v>124</v>
      </c>
      <c r="E42">
        <v>2</v>
      </c>
      <c r="H42">
        <v>14</v>
      </c>
      <c r="I42" t="s">
        <v>125</v>
      </c>
      <c r="J42" t="s">
        <v>126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"17:41:53.172"</f>
        <v>17:41:53.172</v>
      </c>
      <c r="T42" t="str">
        <f>"17:41:52.672"</f>
        <v>17:41:52.672</v>
      </c>
      <c r="U42" t="str">
        <f t="shared" si="0"/>
        <v>A3E2C2</v>
      </c>
      <c r="V42">
        <v>0</v>
      </c>
      <c r="W42">
        <v>0</v>
      </c>
      <c r="X42">
        <v>1</v>
      </c>
      <c r="Z42">
        <v>0</v>
      </c>
      <c r="AA42">
        <v>10</v>
      </c>
      <c r="AB42">
        <v>3</v>
      </c>
      <c r="AC42">
        <v>0</v>
      </c>
      <c r="AD42">
        <v>10</v>
      </c>
      <c r="AE42">
        <v>0</v>
      </c>
      <c r="AF42">
        <v>3</v>
      </c>
      <c r="AG42">
        <v>1</v>
      </c>
      <c r="AH42">
        <v>0</v>
      </c>
      <c r="AI42" t="s">
        <v>144</v>
      </c>
      <c r="AJ42">
        <v>30.037436</v>
      </c>
      <c r="AK42" t="s">
        <v>145</v>
      </c>
      <c r="AL42">
        <v>-90.010492999999997</v>
      </c>
      <c r="AM42">
        <v>100</v>
      </c>
      <c r="AN42">
        <v>300</v>
      </c>
      <c r="AO42" t="s">
        <v>118</v>
      </c>
      <c r="AP42">
        <v>97</v>
      </c>
      <c r="AQ42">
        <v>26</v>
      </c>
      <c r="AR42">
        <v>1280</v>
      </c>
      <c r="AZ42">
        <v>1200</v>
      </c>
      <c r="BA42">
        <v>1</v>
      </c>
      <c r="BB42" t="str">
        <f t="shared" si="2"/>
        <v xml:space="preserve">N35DC   </v>
      </c>
      <c r="BC42">
        <v>1</v>
      </c>
      <c r="BE42">
        <v>0</v>
      </c>
      <c r="BF42">
        <v>0</v>
      </c>
      <c r="BG42">
        <v>0</v>
      </c>
      <c r="BH42">
        <v>275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"17:41:53.177"</f>
        <v>17:41:53.177</v>
      </c>
      <c r="CJ42">
        <v>3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16</v>
      </c>
      <c r="CR42">
        <v>3</v>
      </c>
      <c r="CW42">
        <v>106212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"10/21/2020 17:41:45.261"</f>
        <v>10/21/2020 17:41:45.261</v>
      </c>
      <c r="C43" t="str">
        <f t="shared" si="1"/>
        <v>FFDFD3C0</v>
      </c>
      <c r="D43" t="s">
        <v>128</v>
      </c>
      <c r="E43">
        <v>9</v>
      </c>
      <c r="H43">
        <v>257</v>
      </c>
      <c r="I43" t="s">
        <v>129</v>
      </c>
      <c r="J43" t="s">
        <v>126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"17:41:53.172"</f>
        <v>17:41:53.172</v>
      </c>
      <c r="T43" t="str">
        <f>"17:41:52.672"</f>
        <v>17:41:52.672</v>
      </c>
      <c r="U43" t="str">
        <f t="shared" si="0"/>
        <v>A3E2C2</v>
      </c>
      <c r="V43">
        <v>0</v>
      </c>
      <c r="W43">
        <v>0</v>
      </c>
      <c r="X43">
        <v>1</v>
      </c>
      <c r="Z43">
        <v>0</v>
      </c>
      <c r="AA43">
        <v>10</v>
      </c>
      <c r="AB43">
        <v>3</v>
      </c>
      <c r="AC43">
        <v>0</v>
      </c>
      <c r="AD43">
        <v>10</v>
      </c>
      <c r="AE43">
        <v>0</v>
      </c>
      <c r="AF43">
        <v>3</v>
      </c>
      <c r="AG43">
        <v>1</v>
      </c>
      <c r="AH43">
        <v>0</v>
      </c>
      <c r="AI43" t="s">
        <v>144</v>
      </c>
      <c r="AJ43">
        <v>30.037436</v>
      </c>
      <c r="AK43" t="s">
        <v>145</v>
      </c>
      <c r="AL43">
        <v>-90.010492999999997</v>
      </c>
      <c r="AM43">
        <v>100</v>
      </c>
      <c r="AN43">
        <v>300</v>
      </c>
      <c r="AO43" t="s">
        <v>118</v>
      </c>
      <c r="AP43">
        <v>97</v>
      </c>
      <c r="AQ43">
        <v>26</v>
      </c>
      <c r="AR43">
        <v>1280</v>
      </c>
      <c r="AZ43">
        <v>1200</v>
      </c>
      <c r="BA43">
        <v>1</v>
      </c>
      <c r="BB43" t="str">
        <f t="shared" si="2"/>
        <v xml:space="preserve">N35DC   </v>
      </c>
      <c r="BC43">
        <v>1</v>
      </c>
      <c r="BE43">
        <v>0</v>
      </c>
      <c r="BF43">
        <v>0</v>
      </c>
      <c r="BG43">
        <v>0</v>
      </c>
      <c r="BH43">
        <v>275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"17:41:53.177"</f>
        <v>17:41:53.177</v>
      </c>
      <c r="CJ43">
        <v>3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16</v>
      </c>
      <c r="CR43">
        <v>3</v>
      </c>
      <c r="CW43">
        <v>106212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"10/21/2020 17:41:45.261"</f>
        <v>10/21/2020 17:41:45.261</v>
      </c>
      <c r="C44" t="str">
        <f t="shared" si="1"/>
        <v>FFDFD3C0</v>
      </c>
      <c r="D44" t="s">
        <v>113</v>
      </c>
      <c r="E44">
        <v>4</v>
      </c>
      <c r="H44">
        <v>162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"17:41:53.172"</f>
        <v>17:41:53.172</v>
      </c>
      <c r="T44" t="str">
        <f>"17:41:52.672"</f>
        <v>17:41:52.672</v>
      </c>
      <c r="U44" t="str">
        <f t="shared" si="0"/>
        <v>A3E2C2</v>
      </c>
      <c r="V44">
        <v>0</v>
      </c>
      <c r="W44">
        <v>0</v>
      </c>
      <c r="X44">
        <v>1</v>
      </c>
      <c r="Z44">
        <v>0</v>
      </c>
      <c r="AA44">
        <v>10</v>
      </c>
      <c r="AB44">
        <v>3</v>
      </c>
      <c r="AC44">
        <v>0</v>
      </c>
      <c r="AD44">
        <v>10</v>
      </c>
      <c r="AE44">
        <v>0</v>
      </c>
      <c r="AF44">
        <v>3</v>
      </c>
      <c r="AG44">
        <v>1</v>
      </c>
      <c r="AH44">
        <v>0</v>
      </c>
      <c r="AI44" t="s">
        <v>144</v>
      </c>
      <c r="AJ44">
        <v>30.037436</v>
      </c>
      <c r="AK44" t="s">
        <v>145</v>
      </c>
      <c r="AL44">
        <v>-90.010492999999997</v>
      </c>
      <c r="AM44">
        <v>100</v>
      </c>
      <c r="AN44">
        <v>300</v>
      </c>
      <c r="AO44" t="s">
        <v>118</v>
      </c>
      <c r="AP44">
        <v>97</v>
      </c>
      <c r="AQ44">
        <v>26</v>
      </c>
      <c r="AR44">
        <v>1280</v>
      </c>
      <c r="AZ44">
        <v>1200</v>
      </c>
      <c r="BA44">
        <v>1</v>
      </c>
      <c r="BB44" t="str">
        <f t="shared" si="2"/>
        <v xml:space="preserve">N35DC   </v>
      </c>
      <c r="BC44">
        <v>1</v>
      </c>
      <c r="BE44">
        <v>0</v>
      </c>
      <c r="BF44">
        <v>0</v>
      </c>
      <c r="BG44">
        <v>0</v>
      </c>
      <c r="BH44">
        <v>275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"17:41:53.177"</f>
        <v>17:41:53.177</v>
      </c>
      <c r="CJ44">
        <v>3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16</v>
      </c>
      <c r="CR44">
        <v>3</v>
      </c>
      <c r="CW44">
        <v>106212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"10/21/2020 17:41:46.114"</f>
        <v>10/21/2020 17:41:46.114</v>
      </c>
      <c r="C45" t="str">
        <f t="shared" si="1"/>
        <v>FFDFD3C0</v>
      </c>
      <c r="D45" t="s">
        <v>113</v>
      </c>
      <c r="E45">
        <v>4</v>
      </c>
      <c r="H45">
        <v>162</v>
      </c>
      <c r="I45" t="s">
        <v>114</v>
      </c>
      <c r="J45" t="s">
        <v>115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"17:41:54.047"</f>
        <v>17:41:54.047</v>
      </c>
      <c r="T45" t="str">
        <f>"17:41:53.847"</f>
        <v>17:41:53.847</v>
      </c>
      <c r="U45" t="str">
        <f t="shared" si="0"/>
        <v>A3E2C2</v>
      </c>
      <c r="V45">
        <v>0</v>
      </c>
      <c r="W45">
        <v>0</v>
      </c>
      <c r="X45">
        <v>1</v>
      </c>
      <c r="Z45">
        <v>0</v>
      </c>
      <c r="AA45">
        <v>10</v>
      </c>
      <c r="AB45">
        <v>3</v>
      </c>
      <c r="AC45">
        <v>0</v>
      </c>
      <c r="AD45">
        <v>10</v>
      </c>
      <c r="AE45">
        <v>0</v>
      </c>
      <c r="AF45">
        <v>3</v>
      </c>
      <c r="AG45">
        <v>1</v>
      </c>
      <c r="AH45">
        <v>0</v>
      </c>
      <c r="AI45" t="s">
        <v>146</v>
      </c>
      <c r="AJ45">
        <v>30.037544</v>
      </c>
      <c r="AK45" t="s">
        <v>147</v>
      </c>
      <c r="AL45">
        <v>-90.010020999999995</v>
      </c>
      <c r="AM45">
        <v>100</v>
      </c>
      <c r="AN45">
        <v>300</v>
      </c>
      <c r="AO45" t="s">
        <v>118</v>
      </c>
      <c r="AP45">
        <v>97</v>
      </c>
      <c r="AQ45">
        <v>26</v>
      </c>
      <c r="AR45">
        <v>1344</v>
      </c>
      <c r="AZ45">
        <v>1200</v>
      </c>
      <c r="BA45">
        <v>1</v>
      </c>
      <c r="BB45" t="str">
        <f t="shared" si="2"/>
        <v xml:space="preserve">N35DC   </v>
      </c>
      <c r="BC45">
        <v>1</v>
      </c>
      <c r="BE45">
        <v>0</v>
      </c>
      <c r="BF45">
        <v>0</v>
      </c>
      <c r="BG45">
        <v>0</v>
      </c>
      <c r="BH45">
        <v>300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"17:41:54.047"</f>
        <v>17:41:54.047</v>
      </c>
      <c r="CJ45">
        <v>3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16</v>
      </c>
      <c r="CR45">
        <v>0</v>
      </c>
      <c r="CW45">
        <v>5403679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"10/21/2020 17:41:46.114"</f>
        <v>10/21/2020 17:41:46.114</v>
      </c>
      <c r="C46" t="str">
        <f t="shared" si="1"/>
        <v>FFDFD3C0</v>
      </c>
      <c r="D46" t="s">
        <v>130</v>
      </c>
      <c r="E46">
        <v>3</v>
      </c>
      <c r="F46">
        <v>2003</v>
      </c>
      <c r="G46" t="s">
        <v>131</v>
      </c>
      <c r="J46" t="s">
        <v>132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"17:41:54.047"</f>
        <v>17:41:54.047</v>
      </c>
      <c r="T46" t="str">
        <f>"17:41:53.847"</f>
        <v>17:41:53.847</v>
      </c>
      <c r="U46" t="str">
        <f t="shared" si="0"/>
        <v>A3E2C2</v>
      </c>
      <c r="V46">
        <v>0</v>
      </c>
      <c r="W46">
        <v>0</v>
      </c>
      <c r="X46">
        <v>1</v>
      </c>
      <c r="Z46">
        <v>0</v>
      </c>
      <c r="AA46">
        <v>10</v>
      </c>
      <c r="AB46">
        <v>3</v>
      </c>
      <c r="AC46">
        <v>0</v>
      </c>
      <c r="AD46">
        <v>10</v>
      </c>
      <c r="AE46">
        <v>0</v>
      </c>
      <c r="AF46">
        <v>3</v>
      </c>
      <c r="AG46">
        <v>1</v>
      </c>
      <c r="AH46">
        <v>0</v>
      </c>
      <c r="AI46" t="s">
        <v>146</v>
      </c>
      <c r="AJ46">
        <v>30.037544</v>
      </c>
      <c r="AK46" t="s">
        <v>147</v>
      </c>
      <c r="AL46">
        <v>-90.010020999999995</v>
      </c>
      <c r="AM46">
        <v>100</v>
      </c>
      <c r="AN46">
        <v>300</v>
      </c>
      <c r="AO46" t="s">
        <v>118</v>
      </c>
      <c r="AP46">
        <v>97</v>
      </c>
      <c r="AQ46">
        <v>26</v>
      </c>
      <c r="AR46">
        <v>1344</v>
      </c>
      <c r="AZ46">
        <v>1200</v>
      </c>
      <c r="BA46">
        <v>1</v>
      </c>
      <c r="BB46" t="str">
        <f t="shared" si="2"/>
        <v xml:space="preserve">N35DC   </v>
      </c>
      <c r="BC46">
        <v>1</v>
      </c>
      <c r="BE46">
        <v>0</v>
      </c>
      <c r="BF46">
        <v>0</v>
      </c>
      <c r="BG46">
        <v>0</v>
      </c>
      <c r="BH46">
        <v>300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"17:41:54.047"</f>
        <v>17:41:54.047</v>
      </c>
      <c r="CJ46">
        <v>3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16</v>
      </c>
      <c r="CR46">
        <v>0</v>
      </c>
      <c r="CW46">
        <v>5403679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"10/21/2020 17:41:46.114"</f>
        <v>10/21/2020 17:41:46.114</v>
      </c>
      <c r="C47" t="str">
        <f t="shared" si="1"/>
        <v>FFDFD3C0</v>
      </c>
      <c r="D47" t="s">
        <v>133</v>
      </c>
      <c r="E47">
        <v>1</v>
      </c>
      <c r="F47">
        <v>1001</v>
      </c>
      <c r="G47" t="s">
        <v>114</v>
      </c>
      <c r="J47" t="s">
        <v>134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"17:41:54.047"</f>
        <v>17:41:54.047</v>
      </c>
      <c r="T47" t="str">
        <f>"17:41:53.847"</f>
        <v>17:41:53.847</v>
      </c>
      <c r="U47" t="str">
        <f t="shared" si="0"/>
        <v>A3E2C2</v>
      </c>
      <c r="V47">
        <v>0</v>
      </c>
      <c r="W47">
        <v>0</v>
      </c>
      <c r="X47">
        <v>1</v>
      </c>
      <c r="Z47">
        <v>0</v>
      </c>
      <c r="AA47">
        <v>10</v>
      </c>
      <c r="AB47">
        <v>3</v>
      </c>
      <c r="AC47">
        <v>0</v>
      </c>
      <c r="AD47">
        <v>10</v>
      </c>
      <c r="AE47">
        <v>0</v>
      </c>
      <c r="AF47">
        <v>3</v>
      </c>
      <c r="AG47">
        <v>1</v>
      </c>
      <c r="AH47">
        <v>0</v>
      </c>
      <c r="AI47" t="s">
        <v>146</v>
      </c>
      <c r="AJ47">
        <v>30.037544</v>
      </c>
      <c r="AK47" t="s">
        <v>147</v>
      </c>
      <c r="AL47">
        <v>-90.010020999999995</v>
      </c>
      <c r="AM47">
        <v>100</v>
      </c>
      <c r="AN47">
        <v>300</v>
      </c>
      <c r="AO47" t="s">
        <v>118</v>
      </c>
      <c r="AP47">
        <v>97</v>
      </c>
      <c r="AQ47">
        <v>26</v>
      </c>
      <c r="AR47">
        <v>1344</v>
      </c>
      <c r="AZ47">
        <v>1200</v>
      </c>
      <c r="BA47">
        <v>1</v>
      </c>
      <c r="BB47" t="str">
        <f t="shared" si="2"/>
        <v xml:space="preserve">N35DC   </v>
      </c>
      <c r="BC47">
        <v>1</v>
      </c>
      <c r="BE47">
        <v>0</v>
      </c>
      <c r="BF47">
        <v>0</v>
      </c>
      <c r="BG47">
        <v>0</v>
      </c>
      <c r="BH47">
        <v>300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"17:41:54.047"</f>
        <v>17:41:54.047</v>
      </c>
      <c r="CJ47">
        <v>3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16</v>
      </c>
      <c r="CR47">
        <v>0</v>
      </c>
      <c r="CW47">
        <v>5403679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"10/21/2020 17:41:46.114"</f>
        <v>10/21/2020 17:41:46.114</v>
      </c>
      <c r="C48" t="str">
        <f t="shared" si="1"/>
        <v>FFDFD3C0</v>
      </c>
      <c r="D48" t="s">
        <v>124</v>
      </c>
      <c r="E48">
        <v>2</v>
      </c>
      <c r="H48">
        <v>14</v>
      </c>
      <c r="I48" t="s">
        <v>125</v>
      </c>
      <c r="J48" t="s">
        <v>126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"17:41:54.047"</f>
        <v>17:41:54.047</v>
      </c>
      <c r="T48" t="str">
        <f>"17:41:53.847"</f>
        <v>17:41:53.847</v>
      </c>
      <c r="U48" t="str">
        <f t="shared" si="0"/>
        <v>A3E2C2</v>
      </c>
      <c r="V48">
        <v>0</v>
      </c>
      <c r="W48">
        <v>0</v>
      </c>
      <c r="X48">
        <v>1</v>
      </c>
      <c r="Z48">
        <v>0</v>
      </c>
      <c r="AA48">
        <v>10</v>
      </c>
      <c r="AB48">
        <v>3</v>
      </c>
      <c r="AC48">
        <v>0</v>
      </c>
      <c r="AD48">
        <v>10</v>
      </c>
      <c r="AE48">
        <v>0</v>
      </c>
      <c r="AF48">
        <v>3</v>
      </c>
      <c r="AG48">
        <v>1</v>
      </c>
      <c r="AH48">
        <v>0</v>
      </c>
      <c r="AI48" t="s">
        <v>146</v>
      </c>
      <c r="AJ48">
        <v>30.037544</v>
      </c>
      <c r="AK48" t="s">
        <v>147</v>
      </c>
      <c r="AL48">
        <v>-90.010020999999995</v>
      </c>
      <c r="AM48">
        <v>100</v>
      </c>
      <c r="AN48">
        <v>300</v>
      </c>
      <c r="AO48" t="s">
        <v>118</v>
      </c>
      <c r="AP48">
        <v>97</v>
      </c>
      <c r="AQ48">
        <v>26</v>
      </c>
      <c r="AR48">
        <v>1344</v>
      </c>
      <c r="AZ48">
        <v>1200</v>
      </c>
      <c r="BA48">
        <v>1</v>
      </c>
      <c r="BB48" t="str">
        <f t="shared" si="2"/>
        <v xml:space="preserve">N35DC   </v>
      </c>
      <c r="BC48">
        <v>1</v>
      </c>
      <c r="BE48">
        <v>0</v>
      </c>
      <c r="BF48">
        <v>0</v>
      </c>
      <c r="BG48">
        <v>0</v>
      </c>
      <c r="BH48">
        <v>300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"17:41:54.047"</f>
        <v>17:41:54.047</v>
      </c>
      <c r="CJ48">
        <v>3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16</v>
      </c>
      <c r="CR48">
        <v>0</v>
      </c>
      <c r="CW48">
        <v>5403679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"10/21/2020 17:41:46.114"</f>
        <v>10/21/2020 17:41:46.114</v>
      </c>
      <c r="C49" t="str">
        <f t="shared" si="1"/>
        <v>FFDFD3C0</v>
      </c>
      <c r="D49" t="s">
        <v>128</v>
      </c>
      <c r="E49">
        <v>9</v>
      </c>
      <c r="H49">
        <v>257</v>
      </c>
      <c r="I49" t="s">
        <v>129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"17:41:54.047"</f>
        <v>17:41:54.047</v>
      </c>
      <c r="T49" t="str">
        <f>"17:41:53.847"</f>
        <v>17:41:53.847</v>
      </c>
      <c r="U49" t="str">
        <f t="shared" si="0"/>
        <v>A3E2C2</v>
      </c>
      <c r="V49">
        <v>0</v>
      </c>
      <c r="W49">
        <v>0</v>
      </c>
      <c r="X49">
        <v>1</v>
      </c>
      <c r="Z49">
        <v>0</v>
      </c>
      <c r="AA49">
        <v>10</v>
      </c>
      <c r="AB49">
        <v>3</v>
      </c>
      <c r="AC49">
        <v>0</v>
      </c>
      <c r="AD49">
        <v>10</v>
      </c>
      <c r="AE49">
        <v>0</v>
      </c>
      <c r="AF49">
        <v>3</v>
      </c>
      <c r="AG49">
        <v>1</v>
      </c>
      <c r="AH49">
        <v>0</v>
      </c>
      <c r="AI49" t="s">
        <v>146</v>
      </c>
      <c r="AJ49">
        <v>30.037544</v>
      </c>
      <c r="AK49" t="s">
        <v>147</v>
      </c>
      <c r="AL49">
        <v>-90.010020999999995</v>
      </c>
      <c r="AM49">
        <v>100</v>
      </c>
      <c r="AN49">
        <v>300</v>
      </c>
      <c r="AO49" t="s">
        <v>118</v>
      </c>
      <c r="AP49">
        <v>97</v>
      </c>
      <c r="AQ49">
        <v>26</v>
      </c>
      <c r="AR49">
        <v>1344</v>
      </c>
      <c r="AZ49">
        <v>1200</v>
      </c>
      <c r="BA49">
        <v>1</v>
      </c>
      <c r="BB49" t="str">
        <f t="shared" si="2"/>
        <v xml:space="preserve">N35DC   </v>
      </c>
      <c r="BC49">
        <v>1</v>
      </c>
      <c r="BE49">
        <v>0</v>
      </c>
      <c r="BF49">
        <v>0</v>
      </c>
      <c r="BG49">
        <v>0</v>
      </c>
      <c r="BH49">
        <v>300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"17:41:54.047"</f>
        <v>17:41:54.047</v>
      </c>
      <c r="CJ49">
        <v>3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16</v>
      </c>
      <c r="CR49">
        <v>0</v>
      </c>
      <c r="CW49">
        <v>5403679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"10/21/2020 17:41:49.233"</f>
        <v>10/21/2020 17:41:49.233</v>
      </c>
      <c r="C50" t="str">
        <f t="shared" si="1"/>
        <v>FFDFD3C0</v>
      </c>
      <c r="D50" t="s">
        <v>124</v>
      </c>
      <c r="E50">
        <v>2</v>
      </c>
      <c r="H50">
        <v>14</v>
      </c>
      <c r="I50" t="s">
        <v>125</v>
      </c>
      <c r="J50" t="s">
        <v>126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"17:41:57.148"</f>
        <v>17:41:57.148</v>
      </c>
      <c r="T50" t="str">
        <f>"17:41:56.848"</f>
        <v>17:41:56.848</v>
      </c>
      <c r="U50" t="str">
        <f t="shared" si="0"/>
        <v>A3E2C2</v>
      </c>
      <c r="V50">
        <v>0</v>
      </c>
      <c r="W50">
        <v>0</v>
      </c>
      <c r="X50">
        <v>1</v>
      </c>
      <c r="Z50">
        <v>0</v>
      </c>
      <c r="AA50">
        <v>10</v>
      </c>
      <c r="AB50">
        <v>3</v>
      </c>
      <c r="AC50">
        <v>0</v>
      </c>
      <c r="AD50">
        <v>10</v>
      </c>
      <c r="AE50">
        <v>0</v>
      </c>
      <c r="AF50">
        <v>3</v>
      </c>
      <c r="AG50">
        <v>1</v>
      </c>
      <c r="AH50">
        <v>0</v>
      </c>
      <c r="AI50" t="s">
        <v>148</v>
      </c>
      <c r="AJ50">
        <v>30.037973000000001</v>
      </c>
      <c r="AK50" t="s">
        <v>149</v>
      </c>
      <c r="AL50">
        <v>-90.008454</v>
      </c>
      <c r="AM50">
        <v>100</v>
      </c>
      <c r="AN50">
        <v>400</v>
      </c>
      <c r="AO50" t="s">
        <v>118</v>
      </c>
      <c r="AP50">
        <v>96</v>
      </c>
      <c r="AQ50">
        <v>30</v>
      </c>
      <c r="AR50">
        <v>1600</v>
      </c>
      <c r="AZ50">
        <v>1200</v>
      </c>
      <c r="BA50">
        <v>1</v>
      </c>
      <c r="BB50" t="str">
        <f t="shared" si="2"/>
        <v xml:space="preserve">N35DC   </v>
      </c>
      <c r="BC50">
        <v>1</v>
      </c>
      <c r="BE50">
        <v>0</v>
      </c>
      <c r="BF50">
        <v>0</v>
      </c>
      <c r="BG50">
        <v>0</v>
      </c>
      <c r="BH50">
        <v>375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"17:41:57.152"</f>
        <v>17:41:57.152</v>
      </c>
      <c r="CJ50">
        <v>3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16</v>
      </c>
      <c r="CR50">
        <v>3</v>
      </c>
      <c r="CW50">
        <v>108705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"10/21/2020 17:41:49.233"</f>
        <v>10/21/2020 17:41:49.233</v>
      </c>
      <c r="C51" t="str">
        <f t="shared" si="1"/>
        <v>FFDFD3C0</v>
      </c>
      <c r="D51" t="s">
        <v>128</v>
      </c>
      <c r="E51">
        <v>9</v>
      </c>
      <c r="H51">
        <v>257</v>
      </c>
      <c r="I51" t="s">
        <v>129</v>
      </c>
      <c r="J51" t="s">
        <v>126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"17:41:57.148"</f>
        <v>17:41:57.148</v>
      </c>
      <c r="T51" t="str">
        <f>"17:41:56.848"</f>
        <v>17:41:56.848</v>
      </c>
      <c r="U51" t="str">
        <f t="shared" si="0"/>
        <v>A3E2C2</v>
      </c>
      <c r="V51">
        <v>0</v>
      </c>
      <c r="W51">
        <v>0</v>
      </c>
      <c r="X51">
        <v>1</v>
      </c>
      <c r="Z51">
        <v>0</v>
      </c>
      <c r="AA51">
        <v>10</v>
      </c>
      <c r="AB51">
        <v>3</v>
      </c>
      <c r="AC51">
        <v>0</v>
      </c>
      <c r="AD51">
        <v>10</v>
      </c>
      <c r="AE51">
        <v>0</v>
      </c>
      <c r="AF51">
        <v>3</v>
      </c>
      <c r="AG51">
        <v>1</v>
      </c>
      <c r="AH51">
        <v>0</v>
      </c>
      <c r="AI51" t="s">
        <v>148</v>
      </c>
      <c r="AJ51">
        <v>30.037973000000001</v>
      </c>
      <c r="AK51" t="s">
        <v>149</v>
      </c>
      <c r="AL51">
        <v>-90.008454</v>
      </c>
      <c r="AM51">
        <v>100</v>
      </c>
      <c r="AN51">
        <v>400</v>
      </c>
      <c r="AO51" t="s">
        <v>118</v>
      </c>
      <c r="AP51">
        <v>96</v>
      </c>
      <c r="AQ51">
        <v>30</v>
      </c>
      <c r="AR51">
        <v>1600</v>
      </c>
      <c r="AZ51">
        <v>1200</v>
      </c>
      <c r="BA51">
        <v>1</v>
      </c>
      <c r="BB51" t="str">
        <f t="shared" si="2"/>
        <v xml:space="preserve">N35DC   </v>
      </c>
      <c r="BC51">
        <v>1</v>
      </c>
      <c r="BE51">
        <v>0</v>
      </c>
      <c r="BF51">
        <v>0</v>
      </c>
      <c r="BG51">
        <v>0</v>
      </c>
      <c r="BH51">
        <v>375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"17:41:57.152"</f>
        <v>17:41:57.152</v>
      </c>
      <c r="CJ51">
        <v>3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16</v>
      </c>
      <c r="CR51">
        <v>3</v>
      </c>
      <c r="CW51">
        <v>108705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"10/21/2020 17:41:49.233"</f>
        <v>10/21/2020 17:41:49.233</v>
      </c>
      <c r="C52" t="str">
        <f t="shared" si="1"/>
        <v>FFDFD3C0</v>
      </c>
      <c r="D52" t="s">
        <v>113</v>
      </c>
      <c r="E52">
        <v>4</v>
      </c>
      <c r="H52">
        <v>162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"17:41:57.148"</f>
        <v>17:41:57.148</v>
      </c>
      <c r="T52" t="str">
        <f>"17:41:56.848"</f>
        <v>17:41:56.848</v>
      </c>
      <c r="U52" t="str">
        <f t="shared" si="0"/>
        <v>A3E2C2</v>
      </c>
      <c r="V52">
        <v>0</v>
      </c>
      <c r="W52">
        <v>0</v>
      </c>
      <c r="X52">
        <v>1</v>
      </c>
      <c r="Z52">
        <v>0</v>
      </c>
      <c r="AA52">
        <v>10</v>
      </c>
      <c r="AB52">
        <v>3</v>
      </c>
      <c r="AC52">
        <v>0</v>
      </c>
      <c r="AD52">
        <v>10</v>
      </c>
      <c r="AE52">
        <v>0</v>
      </c>
      <c r="AF52">
        <v>3</v>
      </c>
      <c r="AG52">
        <v>1</v>
      </c>
      <c r="AH52">
        <v>0</v>
      </c>
      <c r="AI52" t="s">
        <v>148</v>
      </c>
      <c r="AJ52">
        <v>30.037973000000001</v>
      </c>
      <c r="AK52" t="s">
        <v>149</v>
      </c>
      <c r="AL52">
        <v>-90.008454</v>
      </c>
      <c r="AM52">
        <v>100</v>
      </c>
      <c r="AN52">
        <v>400</v>
      </c>
      <c r="AO52" t="s">
        <v>118</v>
      </c>
      <c r="AP52">
        <v>96</v>
      </c>
      <c r="AQ52">
        <v>30</v>
      </c>
      <c r="AR52">
        <v>1600</v>
      </c>
      <c r="AZ52">
        <v>1200</v>
      </c>
      <c r="BA52">
        <v>1</v>
      </c>
      <c r="BB52" t="str">
        <f t="shared" si="2"/>
        <v xml:space="preserve">N35DC   </v>
      </c>
      <c r="BC52">
        <v>1</v>
      </c>
      <c r="BE52">
        <v>0</v>
      </c>
      <c r="BF52">
        <v>0</v>
      </c>
      <c r="BG52">
        <v>0</v>
      </c>
      <c r="BH52">
        <v>375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"17:41:57.152"</f>
        <v>17:41:57.152</v>
      </c>
      <c r="CJ52">
        <v>3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16</v>
      </c>
      <c r="CR52">
        <v>3</v>
      </c>
      <c r="CW52">
        <v>108705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"10/21/2020 17:41:49.233"</f>
        <v>10/21/2020 17:41:49.233</v>
      </c>
      <c r="C53" t="str">
        <f t="shared" si="1"/>
        <v>FFDFD3C0</v>
      </c>
      <c r="D53" t="s">
        <v>133</v>
      </c>
      <c r="E53">
        <v>1</v>
      </c>
      <c r="F53">
        <v>1001</v>
      </c>
      <c r="G53" t="s">
        <v>114</v>
      </c>
      <c r="J53" t="s">
        <v>134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"17:41:57.148"</f>
        <v>17:41:57.148</v>
      </c>
      <c r="T53" t="str">
        <f>"17:41:56.848"</f>
        <v>17:41:56.848</v>
      </c>
      <c r="U53" t="str">
        <f t="shared" si="0"/>
        <v>A3E2C2</v>
      </c>
      <c r="V53">
        <v>0</v>
      </c>
      <c r="W53">
        <v>0</v>
      </c>
      <c r="X53">
        <v>1</v>
      </c>
      <c r="Z53">
        <v>0</v>
      </c>
      <c r="AA53">
        <v>10</v>
      </c>
      <c r="AB53">
        <v>3</v>
      </c>
      <c r="AC53">
        <v>0</v>
      </c>
      <c r="AD53">
        <v>10</v>
      </c>
      <c r="AE53">
        <v>0</v>
      </c>
      <c r="AF53">
        <v>3</v>
      </c>
      <c r="AG53">
        <v>1</v>
      </c>
      <c r="AH53">
        <v>0</v>
      </c>
      <c r="AI53" t="s">
        <v>148</v>
      </c>
      <c r="AJ53">
        <v>30.037973000000001</v>
      </c>
      <c r="AK53" t="s">
        <v>149</v>
      </c>
      <c r="AL53">
        <v>-90.008454</v>
      </c>
      <c r="AM53">
        <v>100</v>
      </c>
      <c r="AN53">
        <v>400</v>
      </c>
      <c r="AO53" t="s">
        <v>118</v>
      </c>
      <c r="AP53">
        <v>96</v>
      </c>
      <c r="AQ53">
        <v>30</v>
      </c>
      <c r="AR53">
        <v>1600</v>
      </c>
      <c r="AZ53">
        <v>1200</v>
      </c>
      <c r="BA53">
        <v>1</v>
      </c>
      <c r="BB53" t="str">
        <f t="shared" si="2"/>
        <v xml:space="preserve">N35DC   </v>
      </c>
      <c r="BC53">
        <v>1</v>
      </c>
      <c r="BE53">
        <v>0</v>
      </c>
      <c r="BF53">
        <v>0</v>
      </c>
      <c r="BG53">
        <v>0</v>
      </c>
      <c r="BH53">
        <v>375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"17:41:57.152"</f>
        <v>17:41:57.152</v>
      </c>
      <c r="CJ53">
        <v>3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16</v>
      </c>
      <c r="CR53">
        <v>3</v>
      </c>
      <c r="CW53">
        <v>108705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"10/21/2020 17:41:49.233"</f>
        <v>10/21/2020 17:41:49.233</v>
      </c>
      <c r="C54" t="str">
        <f t="shared" si="1"/>
        <v>FFDFD3C0</v>
      </c>
      <c r="D54" t="s">
        <v>130</v>
      </c>
      <c r="E54">
        <v>3</v>
      </c>
      <c r="F54">
        <v>2003</v>
      </c>
      <c r="G54" t="s">
        <v>131</v>
      </c>
      <c r="J54" t="s">
        <v>132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"17:41:57.148"</f>
        <v>17:41:57.148</v>
      </c>
      <c r="T54" t="str">
        <f>"17:41:56.848"</f>
        <v>17:41:56.848</v>
      </c>
      <c r="U54" t="str">
        <f t="shared" si="0"/>
        <v>A3E2C2</v>
      </c>
      <c r="V54">
        <v>0</v>
      </c>
      <c r="W54">
        <v>0</v>
      </c>
      <c r="X54">
        <v>1</v>
      </c>
      <c r="Z54">
        <v>0</v>
      </c>
      <c r="AA54">
        <v>10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1</v>
      </c>
      <c r="AH54">
        <v>0</v>
      </c>
      <c r="AI54" t="s">
        <v>148</v>
      </c>
      <c r="AJ54">
        <v>30.037973000000001</v>
      </c>
      <c r="AK54" t="s">
        <v>149</v>
      </c>
      <c r="AL54">
        <v>-90.008454</v>
      </c>
      <c r="AM54">
        <v>100</v>
      </c>
      <c r="AN54">
        <v>400</v>
      </c>
      <c r="AO54" t="s">
        <v>118</v>
      </c>
      <c r="AP54">
        <v>96</v>
      </c>
      <c r="AQ54">
        <v>30</v>
      </c>
      <c r="AR54">
        <v>1600</v>
      </c>
      <c r="AZ54">
        <v>1200</v>
      </c>
      <c r="BA54">
        <v>1</v>
      </c>
      <c r="BB54" t="str">
        <f t="shared" si="2"/>
        <v xml:space="preserve">N35DC   </v>
      </c>
      <c r="BC54">
        <v>1</v>
      </c>
      <c r="BE54">
        <v>0</v>
      </c>
      <c r="BF54">
        <v>0</v>
      </c>
      <c r="BG54">
        <v>0</v>
      </c>
      <c r="BH54">
        <v>375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"17:41:57.152"</f>
        <v>17:41:57.152</v>
      </c>
      <c r="CJ54">
        <v>3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16</v>
      </c>
      <c r="CR54">
        <v>3</v>
      </c>
      <c r="CW54">
        <v>108705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"10/21/2020 17:41:50.244"</f>
        <v>10/21/2020 17:41:50.244</v>
      </c>
      <c r="C55" t="str">
        <f t="shared" si="1"/>
        <v>FFDFD3C0</v>
      </c>
      <c r="D55" t="s">
        <v>124</v>
      </c>
      <c r="E55">
        <v>2</v>
      </c>
      <c r="H55">
        <v>14</v>
      </c>
      <c r="I55" t="s">
        <v>125</v>
      </c>
      <c r="J55" t="s">
        <v>126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"17:41:58.125"</f>
        <v>17:41:58.125</v>
      </c>
      <c r="T55" t="str">
        <f>"17:41:57.725"</f>
        <v>17:41:57.725</v>
      </c>
      <c r="U55" t="str">
        <f t="shared" si="0"/>
        <v>A3E2C2</v>
      </c>
      <c r="V55">
        <v>0</v>
      </c>
      <c r="W55">
        <v>0</v>
      </c>
      <c r="X55">
        <v>1</v>
      </c>
      <c r="Z55">
        <v>0</v>
      </c>
      <c r="AA55">
        <v>10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1</v>
      </c>
      <c r="AH55">
        <v>0</v>
      </c>
      <c r="AI55" t="s">
        <v>150</v>
      </c>
      <c r="AJ55">
        <v>30.038080000000001</v>
      </c>
      <c r="AK55" t="s">
        <v>151</v>
      </c>
      <c r="AL55">
        <v>-90.007918000000004</v>
      </c>
      <c r="AM55">
        <v>100</v>
      </c>
      <c r="AN55">
        <v>400</v>
      </c>
      <c r="AO55" t="s">
        <v>118</v>
      </c>
      <c r="AP55">
        <v>96</v>
      </c>
      <c r="AQ55">
        <v>30</v>
      </c>
      <c r="AR55">
        <v>1344</v>
      </c>
      <c r="AZ55">
        <v>1200</v>
      </c>
      <c r="BA55">
        <v>1</v>
      </c>
      <c r="BB55" t="str">
        <f t="shared" si="2"/>
        <v xml:space="preserve">N35DC   </v>
      </c>
      <c r="BC55">
        <v>1</v>
      </c>
      <c r="BE55">
        <v>0</v>
      </c>
      <c r="BF55">
        <v>0</v>
      </c>
      <c r="BG55">
        <v>0</v>
      </c>
      <c r="BH55">
        <v>400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"17:41:58.127"</f>
        <v>17:41:58.127</v>
      </c>
      <c r="CJ55">
        <v>3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16</v>
      </c>
      <c r="CR55">
        <v>3</v>
      </c>
      <c r="CW55">
        <v>109326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"10/21/2020 17:41:50.244"</f>
        <v>10/21/2020 17:41:50.244</v>
      </c>
      <c r="C56" t="str">
        <f t="shared" si="1"/>
        <v>FFDFD3C0</v>
      </c>
      <c r="D56" t="s">
        <v>128</v>
      </c>
      <c r="E56">
        <v>9</v>
      </c>
      <c r="H56">
        <v>257</v>
      </c>
      <c r="I56" t="s">
        <v>129</v>
      </c>
      <c r="J56" t="s">
        <v>126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"17:41:58.125"</f>
        <v>17:41:58.125</v>
      </c>
      <c r="T56" t="str">
        <f>"17:41:57.725"</f>
        <v>17:41:57.725</v>
      </c>
      <c r="U56" t="str">
        <f t="shared" si="0"/>
        <v>A3E2C2</v>
      </c>
      <c r="V56">
        <v>0</v>
      </c>
      <c r="W56">
        <v>0</v>
      </c>
      <c r="X56">
        <v>1</v>
      </c>
      <c r="Z56">
        <v>0</v>
      </c>
      <c r="AA56">
        <v>10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1</v>
      </c>
      <c r="AH56">
        <v>0</v>
      </c>
      <c r="AI56" t="s">
        <v>150</v>
      </c>
      <c r="AJ56">
        <v>30.038080000000001</v>
      </c>
      <c r="AK56" t="s">
        <v>151</v>
      </c>
      <c r="AL56">
        <v>-90.007918000000004</v>
      </c>
      <c r="AM56">
        <v>100</v>
      </c>
      <c r="AN56">
        <v>400</v>
      </c>
      <c r="AO56" t="s">
        <v>118</v>
      </c>
      <c r="AP56">
        <v>96</v>
      </c>
      <c r="AQ56">
        <v>30</v>
      </c>
      <c r="AR56">
        <v>1344</v>
      </c>
      <c r="AZ56">
        <v>1200</v>
      </c>
      <c r="BA56">
        <v>1</v>
      </c>
      <c r="BB56" t="str">
        <f t="shared" si="2"/>
        <v xml:space="preserve">N35DC   </v>
      </c>
      <c r="BC56">
        <v>1</v>
      </c>
      <c r="BE56">
        <v>0</v>
      </c>
      <c r="BF56">
        <v>0</v>
      </c>
      <c r="BG56">
        <v>0</v>
      </c>
      <c r="BH56">
        <v>400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"17:41:58.127"</f>
        <v>17:41:58.127</v>
      </c>
      <c r="CJ56">
        <v>3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16</v>
      </c>
      <c r="CR56">
        <v>3</v>
      </c>
      <c r="CW56">
        <v>109326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"10/21/2020 17:41:50.244"</f>
        <v>10/21/2020 17:41:50.244</v>
      </c>
      <c r="C57" t="str">
        <f t="shared" si="1"/>
        <v>FFDFD3C0</v>
      </c>
      <c r="D57" t="s">
        <v>113</v>
      </c>
      <c r="E57">
        <v>4</v>
      </c>
      <c r="H57">
        <v>162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"17:41:58.125"</f>
        <v>17:41:58.125</v>
      </c>
      <c r="T57" t="str">
        <f>"17:41:57.725"</f>
        <v>17:41:57.725</v>
      </c>
      <c r="U57" t="str">
        <f t="shared" si="0"/>
        <v>A3E2C2</v>
      </c>
      <c r="V57">
        <v>0</v>
      </c>
      <c r="W57">
        <v>0</v>
      </c>
      <c r="X57">
        <v>1</v>
      </c>
      <c r="Z57">
        <v>0</v>
      </c>
      <c r="AA57">
        <v>10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1</v>
      </c>
      <c r="AH57">
        <v>0</v>
      </c>
      <c r="AI57" t="s">
        <v>150</v>
      </c>
      <c r="AJ57">
        <v>30.038080000000001</v>
      </c>
      <c r="AK57" t="s">
        <v>151</v>
      </c>
      <c r="AL57">
        <v>-90.007918000000004</v>
      </c>
      <c r="AM57">
        <v>100</v>
      </c>
      <c r="AN57">
        <v>400</v>
      </c>
      <c r="AO57" t="s">
        <v>118</v>
      </c>
      <c r="AP57">
        <v>96</v>
      </c>
      <c r="AQ57">
        <v>30</v>
      </c>
      <c r="AR57">
        <v>1344</v>
      </c>
      <c r="AZ57">
        <v>1200</v>
      </c>
      <c r="BA57">
        <v>1</v>
      </c>
      <c r="BB57" t="str">
        <f t="shared" si="2"/>
        <v xml:space="preserve">N35DC   </v>
      </c>
      <c r="BC57">
        <v>1</v>
      </c>
      <c r="BE57">
        <v>0</v>
      </c>
      <c r="BF57">
        <v>0</v>
      </c>
      <c r="BG57">
        <v>0</v>
      </c>
      <c r="BH57">
        <v>400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"17:41:58.127"</f>
        <v>17:41:58.127</v>
      </c>
      <c r="CJ57">
        <v>3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16</v>
      </c>
      <c r="CR57">
        <v>3</v>
      </c>
      <c r="CW57">
        <v>109326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"10/21/2020 17:41:50.244"</f>
        <v>10/21/2020 17:41:50.244</v>
      </c>
      <c r="C58" t="str">
        <f t="shared" si="1"/>
        <v>FFDFD3C0</v>
      </c>
      <c r="D58" t="s">
        <v>133</v>
      </c>
      <c r="E58">
        <v>1</v>
      </c>
      <c r="F58">
        <v>1001</v>
      </c>
      <c r="G58" t="s">
        <v>114</v>
      </c>
      <c r="J58" t="s">
        <v>134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"17:41:58.125"</f>
        <v>17:41:58.125</v>
      </c>
      <c r="T58" t="str">
        <f>"17:41:57.725"</f>
        <v>17:41:57.725</v>
      </c>
      <c r="U58" t="str">
        <f t="shared" si="0"/>
        <v>A3E2C2</v>
      </c>
      <c r="V58">
        <v>0</v>
      </c>
      <c r="W58">
        <v>0</v>
      </c>
      <c r="X58">
        <v>1</v>
      </c>
      <c r="Z58">
        <v>0</v>
      </c>
      <c r="AA58">
        <v>10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1</v>
      </c>
      <c r="AH58">
        <v>0</v>
      </c>
      <c r="AI58" t="s">
        <v>150</v>
      </c>
      <c r="AJ58">
        <v>30.038080000000001</v>
      </c>
      <c r="AK58" t="s">
        <v>151</v>
      </c>
      <c r="AL58">
        <v>-90.007918000000004</v>
      </c>
      <c r="AM58">
        <v>100</v>
      </c>
      <c r="AN58">
        <v>400</v>
      </c>
      <c r="AO58" t="s">
        <v>118</v>
      </c>
      <c r="AP58">
        <v>96</v>
      </c>
      <c r="AQ58">
        <v>30</v>
      </c>
      <c r="AR58">
        <v>1344</v>
      </c>
      <c r="AZ58">
        <v>1200</v>
      </c>
      <c r="BA58">
        <v>1</v>
      </c>
      <c r="BB58" t="str">
        <f t="shared" si="2"/>
        <v xml:space="preserve">N35DC   </v>
      </c>
      <c r="BC58">
        <v>1</v>
      </c>
      <c r="BE58">
        <v>0</v>
      </c>
      <c r="BF58">
        <v>0</v>
      </c>
      <c r="BG58">
        <v>0</v>
      </c>
      <c r="BH58">
        <v>400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"17:41:58.127"</f>
        <v>17:41:58.127</v>
      </c>
      <c r="CJ58">
        <v>3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16</v>
      </c>
      <c r="CR58">
        <v>3</v>
      </c>
      <c r="CW58">
        <v>109326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"10/21/2020 17:41:50.244"</f>
        <v>10/21/2020 17:41:50.244</v>
      </c>
      <c r="C59" t="str">
        <f t="shared" si="1"/>
        <v>FFDFD3C0</v>
      </c>
      <c r="D59" t="s">
        <v>130</v>
      </c>
      <c r="E59">
        <v>3</v>
      </c>
      <c r="F59">
        <v>2003</v>
      </c>
      <c r="G59" t="s">
        <v>131</v>
      </c>
      <c r="J59" t="s">
        <v>132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"17:41:58.125"</f>
        <v>17:41:58.125</v>
      </c>
      <c r="T59" t="str">
        <f>"17:41:57.725"</f>
        <v>17:41:57.725</v>
      </c>
      <c r="U59" t="str">
        <f t="shared" si="0"/>
        <v>A3E2C2</v>
      </c>
      <c r="V59">
        <v>0</v>
      </c>
      <c r="W59">
        <v>0</v>
      </c>
      <c r="X59">
        <v>1</v>
      </c>
      <c r="Z59">
        <v>0</v>
      </c>
      <c r="AA59">
        <v>10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1</v>
      </c>
      <c r="AH59">
        <v>0</v>
      </c>
      <c r="AI59" t="s">
        <v>150</v>
      </c>
      <c r="AJ59">
        <v>30.038080000000001</v>
      </c>
      <c r="AK59" t="s">
        <v>151</v>
      </c>
      <c r="AL59">
        <v>-90.007918000000004</v>
      </c>
      <c r="AM59">
        <v>100</v>
      </c>
      <c r="AN59">
        <v>400</v>
      </c>
      <c r="AO59" t="s">
        <v>118</v>
      </c>
      <c r="AP59">
        <v>96</v>
      </c>
      <c r="AQ59">
        <v>30</v>
      </c>
      <c r="AR59">
        <v>1344</v>
      </c>
      <c r="AZ59">
        <v>1200</v>
      </c>
      <c r="BA59">
        <v>1</v>
      </c>
      <c r="BB59" t="str">
        <f t="shared" si="2"/>
        <v xml:space="preserve">N35DC   </v>
      </c>
      <c r="BC59">
        <v>1</v>
      </c>
      <c r="BE59">
        <v>0</v>
      </c>
      <c r="BF59">
        <v>0</v>
      </c>
      <c r="BG59">
        <v>0</v>
      </c>
      <c r="BH59">
        <v>400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"17:41:58.127"</f>
        <v>17:41:58.127</v>
      </c>
      <c r="CJ59">
        <v>3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16</v>
      </c>
      <c r="CR59">
        <v>3</v>
      </c>
      <c r="CW59">
        <v>109326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"10/21/2020 17:41:51.304"</f>
        <v>10/21/2020 17:41:51.304</v>
      </c>
      <c r="C60" t="str">
        <f t="shared" si="1"/>
        <v>FFDFD3C0</v>
      </c>
      <c r="D60" t="s">
        <v>124</v>
      </c>
      <c r="E60">
        <v>2</v>
      </c>
      <c r="H60">
        <v>14</v>
      </c>
      <c r="I60" t="s">
        <v>125</v>
      </c>
      <c r="J60" t="s">
        <v>126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"17:41:59.234"</f>
        <v>17:41:59.234</v>
      </c>
      <c r="T60" t="str">
        <f>"17:41:58.734"</f>
        <v>17:41:58.734</v>
      </c>
      <c r="U60" t="str">
        <f t="shared" si="0"/>
        <v>A3E2C2</v>
      </c>
      <c r="V60">
        <v>0</v>
      </c>
      <c r="W60">
        <v>0</v>
      </c>
      <c r="X60">
        <v>1</v>
      </c>
      <c r="Z60">
        <v>0</v>
      </c>
      <c r="AA60">
        <v>10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1</v>
      </c>
      <c r="AH60">
        <v>0</v>
      </c>
      <c r="AI60" t="s">
        <v>152</v>
      </c>
      <c r="AJ60">
        <v>30.038273</v>
      </c>
      <c r="AK60" t="s">
        <v>153</v>
      </c>
      <c r="AL60">
        <v>-90.007380999999995</v>
      </c>
      <c r="AM60">
        <v>100</v>
      </c>
      <c r="AN60">
        <v>400</v>
      </c>
      <c r="AO60" t="s">
        <v>118</v>
      </c>
      <c r="AP60">
        <v>95</v>
      </c>
      <c r="AQ60">
        <v>34</v>
      </c>
      <c r="AR60">
        <v>1408</v>
      </c>
      <c r="AZ60">
        <v>1200</v>
      </c>
      <c r="BA60">
        <v>1</v>
      </c>
      <c r="BB60" t="str">
        <f t="shared" si="2"/>
        <v xml:space="preserve">N35DC   </v>
      </c>
      <c r="BC60">
        <v>1</v>
      </c>
      <c r="BE60">
        <v>0</v>
      </c>
      <c r="BF60">
        <v>0</v>
      </c>
      <c r="BG60">
        <v>0</v>
      </c>
      <c r="BH60">
        <v>425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"17:41:59.237"</f>
        <v>17:41:59.237</v>
      </c>
      <c r="CJ60">
        <v>3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16</v>
      </c>
      <c r="CR60">
        <v>0</v>
      </c>
      <c r="CW60">
        <v>5407435</v>
      </c>
      <c r="CY60">
        <v>1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"10/21/2020 17:41:51.304"</f>
        <v>10/21/2020 17:41:51.304</v>
      </c>
      <c r="C61" t="str">
        <f t="shared" si="1"/>
        <v>FFDFD3C0</v>
      </c>
      <c r="D61" t="s">
        <v>128</v>
      </c>
      <c r="E61">
        <v>9</v>
      </c>
      <c r="H61">
        <v>257</v>
      </c>
      <c r="I61" t="s">
        <v>129</v>
      </c>
      <c r="J61" t="s">
        <v>126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"17:41:59.234"</f>
        <v>17:41:59.234</v>
      </c>
      <c r="T61" t="str">
        <f>"17:41:58.734"</f>
        <v>17:41:58.734</v>
      </c>
      <c r="U61" t="str">
        <f t="shared" si="0"/>
        <v>A3E2C2</v>
      </c>
      <c r="V61">
        <v>0</v>
      </c>
      <c r="W61">
        <v>0</v>
      </c>
      <c r="X61">
        <v>1</v>
      </c>
      <c r="Z61">
        <v>0</v>
      </c>
      <c r="AA61">
        <v>10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1</v>
      </c>
      <c r="AH61">
        <v>0</v>
      </c>
      <c r="AI61" t="s">
        <v>152</v>
      </c>
      <c r="AJ61">
        <v>30.038273</v>
      </c>
      <c r="AK61" t="s">
        <v>153</v>
      </c>
      <c r="AL61">
        <v>-90.007380999999995</v>
      </c>
      <c r="AM61">
        <v>100</v>
      </c>
      <c r="AN61">
        <v>400</v>
      </c>
      <c r="AO61" t="s">
        <v>118</v>
      </c>
      <c r="AP61">
        <v>95</v>
      </c>
      <c r="AQ61">
        <v>34</v>
      </c>
      <c r="AR61">
        <v>1408</v>
      </c>
      <c r="AZ61">
        <v>1200</v>
      </c>
      <c r="BA61">
        <v>1</v>
      </c>
      <c r="BB61" t="str">
        <f t="shared" si="2"/>
        <v xml:space="preserve">N35DC   </v>
      </c>
      <c r="BC61">
        <v>1</v>
      </c>
      <c r="BE61">
        <v>0</v>
      </c>
      <c r="BF61">
        <v>0</v>
      </c>
      <c r="BG61">
        <v>0</v>
      </c>
      <c r="BH61">
        <v>425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"17:41:59.237"</f>
        <v>17:41:59.237</v>
      </c>
      <c r="CJ61">
        <v>3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16</v>
      </c>
      <c r="CR61">
        <v>0</v>
      </c>
      <c r="CW61">
        <v>5407435</v>
      </c>
      <c r="CY61">
        <v>1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"10/21/2020 17:41:51.304"</f>
        <v>10/21/2020 17:41:51.304</v>
      </c>
      <c r="C62" t="str">
        <f t="shared" si="1"/>
        <v>FFDFD3C0</v>
      </c>
      <c r="D62" t="s">
        <v>113</v>
      </c>
      <c r="E62">
        <v>4</v>
      </c>
      <c r="H62">
        <v>162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"17:41:59.234"</f>
        <v>17:41:59.234</v>
      </c>
      <c r="T62" t="str">
        <f>"17:41:58.734"</f>
        <v>17:41:58.734</v>
      </c>
      <c r="U62" t="str">
        <f t="shared" si="0"/>
        <v>A3E2C2</v>
      </c>
      <c r="V62">
        <v>0</v>
      </c>
      <c r="W62">
        <v>0</v>
      </c>
      <c r="X62">
        <v>1</v>
      </c>
      <c r="Z62">
        <v>0</v>
      </c>
      <c r="AA62">
        <v>10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1</v>
      </c>
      <c r="AH62">
        <v>0</v>
      </c>
      <c r="AI62" t="s">
        <v>152</v>
      </c>
      <c r="AJ62">
        <v>30.038273</v>
      </c>
      <c r="AK62" t="s">
        <v>153</v>
      </c>
      <c r="AL62">
        <v>-90.007380999999995</v>
      </c>
      <c r="AM62">
        <v>100</v>
      </c>
      <c r="AN62">
        <v>400</v>
      </c>
      <c r="AO62" t="s">
        <v>118</v>
      </c>
      <c r="AP62">
        <v>95</v>
      </c>
      <c r="AQ62">
        <v>34</v>
      </c>
      <c r="AR62">
        <v>1408</v>
      </c>
      <c r="AZ62">
        <v>1200</v>
      </c>
      <c r="BA62">
        <v>1</v>
      </c>
      <c r="BB62" t="str">
        <f t="shared" si="2"/>
        <v xml:space="preserve">N35DC   </v>
      </c>
      <c r="BC62">
        <v>1</v>
      </c>
      <c r="BE62">
        <v>0</v>
      </c>
      <c r="BF62">
        <v>0</v>
      </c>
      <c r="BG62">
        <v>0</v>
      </c>
      <c r="BH62">
        <v>425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"17:41:59.237"</f>
        <v>17:41:59.237</v>
      </c>
      <c r="CJ62">
        <v>3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16</v>
      </c>
      <c r="CR62">
        <v>0</v>
      </c>
      <c r="CW62">
        <v>5407435</v>
      </c>
      <c r="CY62">
        <v>1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"10/21/2020 17:41:51.304"</f>
        <v>10/21/2020 17:41:51.304</v>
      </c>
      <c r="C63" t="str">
        <f t="shared" si="1"/>
        <v>FFDFD3C0</v>
      </c>
      <c r="D63" t="s">
        <v>133</v>
      </c>
      <c r="E63">
        <v>1</v>
      </c>
      <c r="F63">
        <v>1001</v>
      </c>
      <c r="G63" t="s">
        <v>114</v>
      </c>
      <c r="J63" t="s">
        <v>134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"17:41:59.234"</f>
        <v>17:41:59.234</v>
      </c>
      <c r="T63" t="str">
        <f>"17:41:58.734"</f>
        <v>17:41:58.734</v>
      </c>
      <c r="U63" t="str">
        <f t="shared" si="0"/>
        <v>A3E2C2</v>
      </c>
      <c r="V63">
        <v>0</v>
      </c>
      <c r="W63">
        <v>0</v>
      </c>
      <c r="X63">
        <v>1</v>
      </c>
      <c r="Z63">
        <v>0</v>
      </c>
      <c r="AA63">
        <v>10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1</v>
      </c>
      <c r="AH63">
        <v>0</v>
      </c>
      <c r="AI63" t="s">
        <v>152</v>
      </c>
      <c r="AJ63">
        <v>30.038273</v>
      </c>
      <c r="AK63" t="s">
        <v>153</v>
      </c>
      <c r="AL63">
        <v>-90.007380999999995</v>
      </c>
      <c r="AM63">
        <v>100</v>
      </c>
      <c r="AN63">
        <v>400</v>
      </c>
      <c r="AO63" t="s">
        <v>118</v>
      </c>
      <c r="AP63">
        <v>95</v>
      </c>
      <c r="AQ63">
        <v>34</v>
      </c>
      <c r="AR63">
        <v>1408</v>
      </c>
      <c r="AZ63">
        <v>1200</v>
      </c>
      <c r="BA63">
        <v>1</v>
      </c>
      <c r="BB63" t="str">
        <f t="shared" si="2"/>
        <v xml:space="preserve">N35DC   </v>
      </c>
      <c r="BC63">
        <v>1</v>
      </c>
      <c r="BE63">
        <v>0</v>
      </c>
      <c r="BF63">
        <v>0</v>
      </c>
      <c r="BG63">
        <v>0</v>
      </c>
      <c r="BH63">
        <v>425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"17:41:59.237"</f>
        <v>17:41:59.237</v>
      </c>
      <c r="CJ63">
        <v>3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16</v>
      </c>
      <c r="CR63">
        <v>0</v>
      </c>
      <c r="CW63">
        <v>5407435</v>
      </c>
      <c r="CY63">
        <v>1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"10/21/2020 17:41:51.304"</f>
        <v>10/21/2020 17:41:51.304</v>
      </c>
      <c r="C64" t="str">
        <f t="shared" si="1"/>
        <v>FFDFD3C0</v>
      </c>
      <c r="D64" t="s">
        <v>130</v>
      </c>
      <c r="E64">
        <v>3</v>
      </c>
      <c r="F64">
        <v>2003</v>
      </c>
      <c r="G64" t="s">
        <v>131</v>
      </c>
      <c r="J64" t="s">
        <v>132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"17:41:59.234"</f>
        <v>17:41:59.234</v>
      </c>
      <c r="T64" t="str">
        <f>"17:41:58.734"</f>
        <v>17:41:58.734</v>
      </c>
      <c r="U64" t="str">
        <f t="shared" si="0"/>
        <v>A3E2C2</v>
      </c>
      <c r="V64">
        <v>0</v>
      </c>
      <c r="W64">
        <v>0</v>
      </c>
      <c r="X64">
        <v>1</v>
      </c>
      <c r="Z64">
        <v>0</v>
      </c>
      <c r="AA64">
        <v>10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1</v>
      </c>
      <c r="AH64">
        <v>0</v>
      </c>
      <c r="AI64" t="s">
        <v>152</v>
      </c>
      <c r="AJ64">
        <v>30.038273</v>
      </c>
      <c r="AK64" t="s">
        <v>153</v>
      </c>
      <c r="AL64">
        <v>-90.007380999999995</v>
      </c>
      <c r="AM64">
        <v>100</v>
      </c>
      <c r="AN64">
        <v>400</v>
      </c>
      <c r="AO64" t="s">
        <v>118</v>
      </c>
      <c r="AP64">
        <v>95</v>
      </c>
      <c r="AQ64">
        <v>34</v>
      </c>
      <c r="AR64">
        <v>1408</v>
      </c>
      <c r="AZ64">
        <v>1200</v>
      </c>
      <c r="BA64">
        <v>1</v>
      </c>
      <c r="BB64" t="str">
        <f t="shared" si="2"/>
        <v xml:space="preserve">N35DC   </v>
      </c>
      <c r="BC64">
        <v>1</v>
      </c>
      <c r="BE64">
        <v>0</v>
      </c>
      <c r="BF64">
        <v>0</v>
      </c>
      <c r="BG64">
        <v>0</v>
      </c>
      <c r="BH64">
        <v>425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"17:41:59.237"</f>
        <v>17:41:59.237</v>
      </c>
      <c r="CJ64">
        <v>3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16</v>
      </c>
      <c r="CR64">
        <v>0</v>
      </c>
      <c r="CW64">
        <v>5407435</v>
      </c>
      <c r="CY64">
        <v>1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"10/21/2020 17:41:52.290"</f>
        <v>10/21/2020 17:41:52.290</v>
      </c>
      <c r="C65" t="str">
        <f t="shared" si="1"/>
        <v>FFDFD3C0</v>
      </c>
      <c r="D65" t="s">
        <v>130</v>
      </c>
      <c r="E65">
        <v>3</v>
      </c>
      <c r="F65">
        <v>2003</v>
      </c>
      <c r="G65" t="s">
        <v>131</v>
      </c>
      <c r="J65" t="s">
        <v>132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"17:42:00.211"</f>
        <v>17:42:00.211</v>
      </c>
      <c r="T65" t="str">
        <f>"17:41:59.811"</f>
        <v>17:41:59.811</v>
      </c>
      <c r="U65" t="str">
        <f t="shared" si="0"/>
        <v>A3E2C2</v>
      </c>
      <c r="V65">
        <v>0</v>
      </c>
      <c r="W65">
        <v>0</v>
      </c>
      <c r="X65">
        <v>1</v>
      </c>
      <c r="Z65">
        <v>0</v>
      </c>
      <c r="AA65">
        <v>10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1</v>
      </c>
      <c r="AH65">
        <v>0</v>
      </c>
      <c r="AI65" t="s">
        <v>154</v>
      </c>
      <c r="AJ65">
        <v>30.038444999999999</v>
      </c>
      <c r="AK65" t="s">
        <v>155</v>
      </c>
      <c r="AL65">
        <v>-90.006866000000002</v>
      </c>
      <c r="AM65">
        <v>100</v>
      </c>
      <c r="AN65">
        <v>400</v>
      </c>
      <c r="AO65" t="s">
        <v>118</v>
      </c>
      <c r="AP65">
        <v>94</v>
      </c>
      <c r="AQ65">
        <v>38</v>
      </c>
      <c r="AR65">
        <v>1408</v>
      </c>
      <c r="AZ65">
        <v>1200</v>
      </c>
      <c r="BA65">
        <v>1</v>
      </c>
      <c r="BB65" t="str">
        <f t="shared" si="2"/>
        <v xml:space="preserve">N35DC   </v>
      </c>
      <c r="BC65">
        <v>1</v>
      </c>
      <c r="BE65">
        <v>0</v>
      </c>
      <c r="BF65">
        <v>0</v>
      </c>
      <c r="BG65">
        <v>0</v>
      </c>
      <c r="BH65">
        <v>450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"17:42:00.212"</f>
        <v>17:42:00.212</v>
      </c>
      <c r="CJ65">
        <v>3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16</v>
      </c>
      <c r="CR65">
        <v>3</v>
      </c>
      <c r="CW65">
        <v>110669</v>
      </c>
      <c r="CY65">
        <v>1</v>
      </c>
      <c r="CZ65">
        <v>0</v>
      </c>
      <c r="DA65">
        <v>0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"10/21/2020 17:41:52.290"</f>
        <v>10/21/2020 17:41:52.290</v>
      </c>
      <c r="C66" t="str">
        <f t="shared" si="1"/>
        <v>FFDFD3C0</v>
      </c>
      <c r="D66" t="s">
        <v>128</v>
      </c>
      <c r="E66">
        <v>9</v>
      </c>
      <c r="H66">
        <v>257</v>
      </c>
      <c r="I66" t="s">
        <v>129</v>
      </c>
      <c r="J66" t="s">
        <v>126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"17:42:00.211"</f>
        <v>17:42:00.211</v>
      </c>
      <c r="T66" t="str">
        <f>"17:41:59.811"</f>
        <v>17:41:59.811</v>
      </c>
      <c r="U66" t="str">
        <f t="shared" ref="U66:U129" si="3">"A3E2C2"</f>
        <v>A3E2C2</v>
      </c>
      <c r="V66">
        <v>0</v>
      </c>
      <c r="W66">
        <v>0</v>
      </c>
      <c r="X66">
        <v>1</v>
      </c>
      <c r="Z66">
        <v>0</v>
      </c>
      <c r="AA66">
        <v>10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1</v>
      </c>
      <c r="AH66">
        <v>0</v>
      </c>
      <c r="AI66" t="s">
        <v>154</v>
      </c>
      <c r="AJ66">
        <v>30.038444999999999</v>
      </c>
      <c r="AK66" t="s">
        <v>155</v>
      </c>
      <c r="AL66">
        <v>-90.006866000000002</v>
      </c>
      <c r="AM66">
        <v>100</v>
      </c>
      <c r="AN66">
        <v>400</v>
      </c>
      <c r="AO66" t="s">
        <v>118</v>
      </c>
      <c r="AP66">
        <v>94</v>
      </c>
      <c r="AQ66">
        <v>38</v>
      </c>
      <c r="AR66">
        <v>1408</v>
      </c>
      <c r="AZ66">
        <v>1200</v>
      </c>
      <c r="BA66">
        <v>1</v>
      </c>
      <c r="BB66" t="str">
        <f t="shared" si="2"/>
        <v xml:space="preserve">N35DC   </v>
      </c>
      <c r="BC66">
        <v>1</v>
      </c>
      <c r="BE66">
        <v>0</v>
      </c>
      <c r="BF66">
        <v>0</v>
      </c>
      <c r="BG66">
        <v>0</v>
      </c>
      <c r="BH66">
        <v>450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"17:42:00.212"</f>
        <v>17:42:00.212</v>
      </c>
      <c r="CJ66">
        <v>3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16</v>
      </c>
      <c r="CR66">
        <v>3</v>
      </c>
      <c r="CW66">
        <v>110669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"10/21/2020 17:41:52.290"</f>
        <v>10/21/2020 17:41:52.290</v>
      </c>
      <c r="C67" t="str">
        <f t="shared" si="1"/>
        <v>FFDFD3C0</v>
      </c>
      <c r="D67" t="s">
        <v>124</v>
      </c>
      <c r="E67">
        <v>2</v>
      </c>
      <c r="H67">
        <v>14</v>
      </c>
      <c r="I67" t="s">
        <v>125</v>
      </c>
      <c r="J67" t="s">
        <v>126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"17:42:00.211"</f>
        <v>17:42:00.211</v>
      </c>
      <c r="T67" t="str">
        <f>"17:41:59.811"</f>
        <v>17:41:59.811</v>
      </c>
      <c r="U67" t="str">
        <f t="shared" si="3"/>
        <v>A3E2C2</v>
      </c>
      <c r="V67">
        <v>0</v>
      </c>
      <c r="W67">
        <v>0</v>
      </c>
      <c r="X67">
        <v>1</v>
      </c>
      <c r="Z67">
        <v>0</v>
      </c>
      <c r="AA67">
        <v>10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1</v>
      </c>
      <c r="AH67">
        <v>0</v>
      </c>
      <c r="AI67" t="s">
        <v>154</v>
      </c>
      <c r="AJ67">
        <v>30.038444999999999</v>
      </c>
      <c r="AK67" t="s">
        <v>155</v>
      </c>
      <c r="AL67">
        <v>-90.006866000000002</v>
      </c>
      <c r="AM67">
        <v>100</v>
      </c>
      <c r="AN67">
        <v>400</v>
      </c>
      <c r="AO67" t="s">
        <v>118</v>
      </c>
      <c r="AP67">
        <v>94</v>
      </c>
      <c r="AQ67">
        <v>38</v>
      </c>
      <c r="AR67">
        <v>1408</v>
      </c>
      <c r="AZ67">
        <v>1200</v>
      </c>
      <c r="BA67">
        <v>1</v>
      </c>
      <c r="BB67" t="str">
        <f t="shared" si="2"/>
        <v xml:space="preserve">N35DC   </v>
      </c>
      <c r="BC67">
        <v>1</v>
      </c>
      <c r="BE67">
        <v>0</v>
      </c>
      <c r="BF67">
        <v>0</v>
      </c>
      <c r="BG67">
        <v>0</v>
      </c>
      <c r="BH67">
        <v>450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"17:42:00.212"</f>
        <v>17:42:00.212</v>
      </c>
      <c r="CJ67">
        <v>3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16</v>
      </c>
      <c r="CR67">
        <v>3</v>
      </c>
      <c r="CW67">
        <v>110669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"10/21/2020 17:41:52.290"</f>
        <v>10/21/2020 17:41:52.290</v>
      </c>
      <c r="C68" t="str">
        <f t="shared" si="1"/>
        <v>FFDFD3C0</v>
      </c>
      <c r="D68" t="s">
        <v>133</v>
      </c>
      <c r="E68">
        <v>1</v>
      </c>
      <c r="F68">
        <v>1001</v>
      </c>
      <c r="G68" t="s">
        <v>114</v>
      </c>
      <c r="J68" t="s">
        <v>134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"17:42:00.211"</f>
        <v>17:42:00.211</v>
      </c>
      <c r="T68" t="str">
        <f>"17:41:59.811"</f>
        <v>17:41:59.811</v>
      </c>
      <c r="U68" t="str">
        <f t="shared" si="3"/>
        <v>A3E2C2</v>
      </c>
      <c r="V68">
        <v>0</v>
      </c>
      <c r="W68">
        <v>0</v>
      </c>
      <c r="X68">
        <v>1</v>
      </c>
      <c r="Z68">
        <v>0</v>
      </c>
      <c r="AA68">
        <v>10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1</v>
      </c>
      <c r="AH68">
        <v>0</v>
      </c>
      <c r="AI68" t="s">
        <v>154</v>
      </c>
      <c r="AJ68">
        <v>30.038444999999999</v>
      </c>
      <c r="AK68" t="s">
        <v>155</v>
      </c>
      <c r="AL68">
        <v>-90.006866000000002</v>
      </c>
      <c r="AM68">
        <v>100</v>
      </c>
      <c r="AN68">
        <v>400</v>
      </c>
      <c r="AO68" t="s">
        <v>118</v>
      </c>
      <c r="AP68">
        <v>94</v>
      </c>
      <c r="AQ68">
        <v>38</v>
      </c>
      <c r="AR68">
        <v>1408</v>
      </c>
      <c r="AZ68">
        <v>1200</v>
      </c>
      <c r="BA68">
        <v>1</v>
      </c>
      <c r="BB68" t="str">
        <f t="shared" si="2"/>
        <v xml:space="preserve">N35DC   </v>
      </c>
      <c r="BC68">
        <v>1</v>
      </c>
      <c r="BE68">
        <v>0</v>
      </c>
      <c r="BF68">
        <v>0</v>
      </c>
      <c r="BG68">
        <v>0</v>
      </c>
      <c r="BH68">
        <v>450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"17:42:00.212"</f>
        <v>17:42:00.212</v>
      </c>
      <c r="CJ68">
        <v>3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16</v>
      </c>
      <c r="CR68">
        <v>3</v>
      </c>
      <c r="CW68">
        <v>110669</v>
      </c>
      <c r="CY68">
        <v>1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"10/21/2020 17:41:52.290"</f>
        <v>10/21/2020 17:41:52.290</v>
      </c>
      <c r="C69" t="str">
        <f t="shared" si="1"/>
        <v>FFDFD3C0</v>
      </c>
      <c r="D69" t="s">
        <v>113</v>
      </c>
      <c r="E69">
        <v>4</v>
      </c>
      <c r="H69">
        <v>162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"17:42:00.211"</f>
        <v>17:42:00.211</v>
      </c>
      <c r="T69" t="str">
        <f>"17:41:59.811"</f>
        <v>17:41:59.811</v>
      </c>
      <c r="U69" t="str">
        <f t="shared" si="3"/>
        <v>A3E2C2</v>
      </c>
      <c r="V69">
        <v>0</v>
      </c>
      <c r="W69">
        <v>0</v>
      </c>
      <c r="X69">
        <v>1</v>
      </c>
      <c r="Z69">
        <v>0</v>
      </c>
      <c r="AA69">
        <v>10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1</v>
      </c>
      <c r="AH69">
        <v>0</v>
      </c>
      <c r="AI69" t="s">
        <v>154</v>
      </c>
      <c r="AJ69">
        <v>30.038444999999999</v>
      </c>
      <c r="AK69" t="s">
        <v>155</v>
      </c>
      <c r="AL69">
        <v>-90.006866000000002</v>
      </c>
      <c r="AM69">
        <v>100</v>
      </c>
      <c r="AN69">
        <v>400</v>
      </c>
      <c r="AO69" t="s">
        <v>118</v>
      </c>
      <c r="AP69">
        <v>94</v>
      </c>
      <c r="AQ69">
        <v>38</v>
      </c>
      <c r="AR69">
        <v>1408</v>
      </c>
      <c r="AZ69">
        <v>1200</v>
      </c>
      <c r="BA69">
        <v>1</v>
      </c>
      <c r="BB69" t="str">
        <f t="shared" si="2"/>
        <v xml:space="preserve">N35DC   </v>
      </c>
      <c r="BC69">
        <v>1</v>
      </c>
      <c r="BE69">
        <v>0</v>
      </c>
      <c r="BF69">
        <v>0</v>
      </c>
      <c r="BG69">
        <v>0</v>
      </c>
      <c r="BH69">
        <v>450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"17:42:00.212"</f>
        <v>17:42:00.212</v>
      </c>
      <c r="CJ69">
        <v>3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16</v>
      </c>
      <c r="CR69">
        <v>3</v>
      </c>
      <c r="CW69">
        <v>110669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"10/21/2020 17:41:55.072"</f>
        <v>10/21/2020 17:41:55.072</v>
      </c>
      <c r="C70" t="str">
        <f t="shared" si="1"/>
        <v>FFDFD3C0</v>
      </c>
      <c r="D70" t="s">
        <v>130</v>
      </c>
      <c r="E70">
        <v>3</v>
      </c>
      <c r="F70">
        <v>2003</v>
      </c>
      <c r="G70" t="s">
        <v>131</v>
      </c>
      <c r="J70" t="s">
        <v>132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"17:42:03.000"</f>
        <v>17:42:03.000</v>
      </c>
      <c r="T70" t="str">
        <f>"17:42:02.500"</f>
        <v>17:42:02.500</v>
      </c>
      <c r="U70" t="str">
        <f t="shared" si="3"/>
        <v>A3E2C2</v>
      </c>
      <c r="V70">
        <v>0</v>
      </c>
      <c r="W70">
        <v>0</v>
      </c>
      <c r="X70">
        <v>1</v>
      </c>
      <c r="Z70">
        <v>0</v>
      </c>
      <c r="AA70">
        <v>10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1</v>
      </c>
      <c r="AH70">
        <v>0</v>
      </c>
      <c r="AI70" t="s">
        <v>156</v>
      </c>
      <c r="AJ70">
        <v>30.039003000000001</v>
      </c>
      <c r="AK70" t="s">
        <v>157</v>
      </c>
      <c r="AL70">
        <v>-90.005557999999994</v>
      </c>
      <c r="AM70">
        <v>100</v>
      </c>
      <c r="AN70">
        <v>500</v>
      </c>
      <c r="AO70" t="s">
        <v>118</v>
      </c>
      <c r="AP70">
        <v>89</v>
      </c>
      <c r="AQ70">
        <v>43</v>
      </c>
      <c r="AR70">
        <v>1792</v>
      </c>
      <c r="AZ70">
        <v>1200</v>
      </c>
      <c r="BA70">
        <v>1</v>
      </c>
      <c r="BB70" t="str">
        <f t="shared" si="2"/>
        <v xml:space="preserve">N35DC   </v>
      </c>
      <c r="BC70">
        <v>1</v>
      </c>
      <c r="BE70">
        <v>0</v>
      </c>
      <c r="BF70">
        <v>0</v>
      </c>
      <c r="BG70">
        <v>0</v>
      </c>
      <c r="BH70">
        <v>525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"17:42:03.001"</f>
        <v>17:42:03.001</v>
      </c>
      <c r="CJ70">
        <v>3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16</v>
      </c>
      <c r="CR70">
        <v>3</v>
      </c>
      <c r="CW70">
        <v>112366</v>
      </c>
      <c r="CY70">
        <v>1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"10/21/2020 17:41:55.072"</f>
        <v>10/21/2020 17:41:55.072</v>
      </c>
      <c r="C71" t="str">
        <f t="shared" si="1"/>
        <v>FFDFD3C0</v>
      </c>
      <c r="D71" t="s">
        <v>128</v>
      </c>
      <c r="E71">
        <v>9</v>
      </c>
      <c r="H71">
        <v>257</v>
      </c>
      <c r="I71" t="s">
        <v>129</v>
      </c>
      <c r="J71" t="s">
        <v>126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"17:42:03.000"</f>
        <v>17:42:03.000</v>
      </c>
      <c r="T71" t="str">
        <f>"17:42:02.500"</f>
        <v>17:42:02.500</v>
      </c>
      <c r="U71" t="str">
        <f t="shared" si="3"/>
        <v>A3E2C2</v>
      </c>
      <c r="V71">
        <v>0</v>
      </c>
      <c r="W71">
        <v>0</v>
      </c>
      <c r="X71">
        <v>1</v>
      </c>
      <c r="Z71">
        <v>0</v>
      </c>
      <c r="AA71">
        <v>10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1</v>
      </c>
      <c r="AH71">
        <v>0</v>
      </c>
      <c r="AI71" t="s">
        <v>156</v>
      </c>
      <c r="AJ71">
        <v>30.039003000000001</v>
      </c>
      <c r="AK71" t="s">
        <v>157</v>
      </c>
      <c r="AL71">
        <v>-90.005557999999994</v>
      </c>
      <c r="AM71">
        <v>100</v>
      </c>
      <c r="AN71">
        <v>500</v>
      </c>
      <c r="AO71" t="s">
        <v>118</v>
      </c>
      <c r="AP71">
        <v>89</v>
      </c>
      <c r="AQ71">
        <v>43</v>
      </c>
      <c r="AR71">
        <v>1792</v>
      </c>
      <c r="AZ71">
        <v>1200</v>
      </c>
      <c r="BA71">
        <v>1</v>
      </c>
      <c r="BB71" t="str">
        <f t="shared" si="2"/>
        <v xml:space="preserve">N35DC   </v>
      </c>
      <c r="BC71">
        <v>1</v>
      </c>
      <c r="BE71">
        <v>0</v>
      </c>
      <c r="BF71">
        <v>0</v>
      </c>
      <c r="BG71">
        <v>0</v>
      </c>
      <c r="BH71">
        <v>525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"17:42:03.001"</f>
        <v>17:42:03.001</v>
      </c>
      <c r="CJ71">
        <v>3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16</v>
      </c>
      <c r="CR71">
        <v>3</v>
      </c>
      <c r="CW71">
        <v>112366</v>
      </c>
      <c r="CY71">
        <v>1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"10/21/2020 17:41:55.072"</f>
        <v>10/21/2020 17:41:55.072</v>
      </c>
      <c r="C72" t="str">
        <f t="shared" si="1"/>
        <v>FFDFD3C0</v>
      </c>
      <c r="D72" t="s">
        <v>133</v>
      </c>
      <c r="E72">
        <v>1</v>
      </c>
      <c r="F72">
        <v>1001</v>
      </c>
      <c r="G72" t="s">
        <v>114</v>
      </c>
      <c r="J72" t="s">
        <v>134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"17:42:03.000"</f>
        <v>17:42:03.000</v>
      </c>
      <c r="T72" t="str">
        <f>"17:42:02.500"</f>
        <v>17:42:02.500</v>
      </c>
      <c r="U72" t="str">
        <f t="shared" si="3"/>
        <v>A3E2C2</v>
      </c>
      <c r="V72">
        <v>0</v>
      </c>
      <c r="W72">
        <v>0</v>
      </c>
      <c r="X72">
        <v>1</v>
      </c>
      <c r="Z72">
        <v>0</v>
      </c>
      <c r="AA72">
        <v>10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1</v>
      </c>
      <c r="AH72">
        <v>0</v>
      </c>
      <c r="AI72" t="s">
        <v>156</v>
      </c>
      <c r="AJ72">
        <v>30.039003000000001</v>
      </c>
      <c r="AK72" t="s">
        <v>157</v>
      </c>
      <c r="AL72">
        <v>-90.005557999999994</v>
      </c>
      <c r="AM72">
        <v>100</v>
      </c>
      <c r="AN72">
        <v>500</v>
      </c>
      <c r="AO72" t="s">
        <v>118</v>
      </c>
      <c r="AP72">
        <v>89</v>
      </c>
      <c r="AQ72">
        <v>43</v>
      </c>
      <c r="AR72">
        <v>1792</v>
      </c>
      <c r="AZ72">
        <v>1200</v>
      </c>
      <c r="BA72">
        <v>1</v>
      </c>
      <c r="BB72" t="str">
        <f t="shared" si="2"/>
        <v xml:space="preserve">N35DC   </v>
      </c>
      <c r="BC72">
        <v>1</v>
      </c>
      <c r="BE72">
        <v>0</v>
      </c>
      <c r="BF72">
        <v>0</v>
      </c>
      <c r="BG72">
        <v>0</v>
      </c>
      <c r="BH72">
        <v>525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"17:42:03.001"</f>
        <v>17:42:03.001</v>
      </c>
      <c r="CJ72">
        <v>3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16</v>
      </c>
      <c r="CR72">
        <v>3</v>
      </c>
      <c r="CW72">
        <v>112366</v>
      </c>
      <c r="CY72">
        <v>1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"10/21/2020 17:41:55.072"</f>
        <v>10/21/2020 17:41:55.072</v>
      </c>
      <c r="C73" t="str">
        <f t="shared" si="1"/>
        <v>FFDFD3C0</v>
      </c>
      <c r="D73" t="s">
        <v>124</v>
      </c>
      <c r="E73">
        <v>2</v>
      </c>
      <c r="H73">
        <v>14</v>
      </c>
      <c r="I73" t="s">
        <v>125</v>
      </c>
      <c r="J73" t="s">
        <v>126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"17:42:03.000"</f>
        <v>17:42:03.000</v>
      </c>
      <c r="T73" t="str">
        <f>"17:42:02.500"</f>
        <v>17:42:02.500</v>
      </c>
      <c r="U73" t="str">
        <f t="shared" si="3"/>
        <v>A3E2C2</v>
      </c>
      <c r="V73">
        <v>0</v>
      </c>
      <c r="W73">
        <v>0</v>
      </c>
      <c r="X73">
        <v>1</v>
      </c>
      <c r="Z73">
        <v>0</v>
      </c>
      <c r="AA73">
        <v>10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1</v>
      </c>
      <c r="AH73">
        <v>0</v>
      </c>
      <c r="AI73" t="s">
        <v>156</v>
      </c>
      <c r="AJ73">
        <v>30.039003000000001</v>
      </c>
      <c r="AK73" t="s">
        <v>157</v>
      </c>
      <c r="AL73">
        <v>-90.005557999999994</v>
      </c>
      <c r="AM73">
        <v>100</v>
      </c>
      <c r="AN73">
        <v>500</v>
      </c>
      <c r="AO73" t="s">
        <v>118</v>
      </c>
      <c r="AP73">
        <v>89</v>
      </c>
      <c r="AQ73">
        <v>43</v>
      </c>
      <c r="AR73">
        <v>1792</v>
      </c>
      <c r="AZ73">
        <v>1200</v>
      </c>
      <c r="BA73">
        <v>1</v>
      </c>
      <c r="BB73" t="str">
        <f t="shared" si="2"/>
        <v xml:space="preserve">N35DC   </v>
      </c>
      <c r="BC73">
        <v>1</v>
      </c>
      <c r="BE73">
        <v>0</v>
      </c>
      <c r="BF73">
        <v>0</v>
      </c>
      <c r="BG73">
        <v>0</v>
      </c>
      <c r="BH73">
        <v>525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"17:42:03.001"</f>
        <v>17:42:03.001</v>
      </c>
      <c r="CJ73">
        <v>3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16</v>
      </c>
      <c r="CR73">
        <v>3</v>
      </c>
      <c r="CW73">
        <v>112366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"10/21/2020 17:41:55.072"</f>
        <v>10/21/2020 17:41:55.072</v>
      </c>
      <c r="C74" t="str">
        <f t="shared" ref="C74:C137" si="4">"FFDFD3C0"</f>
        <v>FFDFD3C0</v>
      </c>
      <c r="D74" t="s">
        <v>113</v>
      </c>
      <c r="E74">
        <v>4</v>
      </c>
      <c r="H74">
        <v>162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"17:42:03.000"</f>
        <v>17:42:03.000</v>
      </c>
      <c r="T74" t="str">
        <f>"17:42:02.500"</f>
        <v>17:42:02.500</v>
      </c>
      <c r="U74" t="str">
        <f t="shared" si="3"/>
        <v>A3E2C2</v>
      </c>
      <c r="V74">
        <v>0</v>
      </c>
      <c r="W74">
        <v>0</v>
      </c>
      <c r="X74">
        <v>1</v>
      </c>
      <c r="Z74">
        <v>0</v>
      </c>
      <c r="AA74">
        <v>10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1</v>
      </c>
      <c r="AH74">
        <v>0</v>
      </c>
      <c r="AI74" t="s">
        <v>156</v>
      </c>
      <c r="AJ74">
        <v>30.039003000000001</v>
      </c>
      <c r="AK74" t="s">
        <v>157</v>
      </c>
      <c r="AL74">
        <v>-90.005557999999994</v>
      </c>
      <c r="AM74">
        <v>100</v>
      </c>
      <c r="AN74">
        <v>500</v>
      </c>
      <c r="AO74" t="s">
        <v>118</v>
      </c>
      <c r="AP74">
        <v>89</v>
      </c>
      <c r="AQ74">
        <v>43</v>
      </c>
      <c r="AR74">
        <v>1792</v>
      </c>
      <c r="AZ74">
        <v>1200</v>
      </c>
      <c r="BA74">
        <v>1</v>
      </c>
      <c r="BB74" t="str">
        <f t="shared" ref="BB74:BB137" si="5">"N35DC   "</f>
        <v xml:space="preserve">N35DC   </v>
      </c>
      <c r="BC74">
        <v>1</v>
      </c>
      <c r="BE74">
        <v>0</v>
      </c>
      <c r="BF74">
        <v>0</v>
      </c>
      <c r="BG74">
        <v>0</v>
      </c>
      <c r="BH74">
        <v>525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"17:42:03.001"</f>
        <v>17:42:03.001</v>
      </c>
      <c r="CJ74">
        <v>3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16</v>
      </c>
      <c r="CR74">
        <v>3</v>
      </c>
      <c r="CW74">
        <v>112366</v>
      </c>
      <c r="CY74">
        <v>1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"10/21/2020 17:41:55.971"</f>
        <v>10/21/2020 17:41:55.971</v>
      </c>
      <c r="C75" t="str">
        <f t="shared" si="4"/>
        <v>FFDFD3C0</v>
      </c>
      <c r="D75" t="s">
        <v>113</v>
      </c>
      <c r="E75">
        <v>4</v>
      </c>
      <c r="H75">
        <v>162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"17:42:03.898"</f>
        <v>17:42:03.898</v>
      </c>
      <c r="T75" t="str">
        <f>"17:42:03.598"</f>
        <v>17:42:03.598</v>
      </c>
      <c r="U75" t="str">
        <f t="shared" si="3"/>
        <v>A3E2C2</v>
      </c>
      <c r="V75">
        <v>0</v>
      </c>
      <c r="W75">
        <v>0</v>
      </c>
      <c r="X75">
        <v>1</v>
      </c>
      <c r="Z75">
        <v>0</v>
      </c>
      <c r="AA75">
        <v>10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1</v>
      </c>
      <c r="AH75">
        <v>0</v>
      </c>
      <c r="AI75" t="s">
        <v>158</v>
      </c>
      <c r="AJ75">
        <v>30.039175</v>
      </c>
      <c r="AK75" t="s">
        <v>159</v>
      </c>
      <c r="AL75">
        <v>-90.005106999999995</v>
      </c>
      <c r="AM75">
        <v>100</v>
      </c>
      <c r="AN75">
        <v>600</v>
      </c>
      <c r="AO75" t="s">
        <v>118</v>
      </c>
      <c r="AP75">
        <v>88</v>
      </c>
      <c r="AQ75">
        <v>44</v>
      </c>
      <c r="AR75">
        <v>1600</v>
      </c>
      <c r="AZ75">
        <v>1200</v>
      </c>
      <c r="BA75">
        <v>1</v>
      </c>
      <c r="BB75" t="str">
        <f t="shared" si="5"/>
        <v xml:space="preserve">N35DC   </v>
      </c>
      <c r="BC75">
        <v>1</v>
      </c>
      <c r="BE75">
        <v>0</v>
      </c>
      <c r="BF75">
        <v>0</v>
      </c>
      <c r="BG75">
        <v>0</v>
      </c>
      <c r="BH75">
        <v>550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"17:42:03.901"</f>
        <v>17:42:03.901</v>
      </c>
      <c r="CJ75">
        <v>3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16</v>
      </c>
      <c r="CR75">
        <v>0</v>
      </c>
      <c r="CW75">
        <v>5410690</v>
      </c>
      <c r="CY75">
        <v>1</v>
      </c>
      <c r="CZ75">
        <v>0</v>
      </c>
      <c r="DA75">
        <v>0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"10/21/2020 17:41:55.971"</f>
        <v>10/21/2020 17:41:55.971</v>
      </c>
      <c r="C76" t="str">
        <f t="shared" si="4"/>
        <v>FFDFD3C0</v>
      </c>
      <c r="D76" t="s">
        <v>130</v>
      </c>
      <c r="E76">
        <v>3</v>
      </c>
      <c r="F76">
        <v>2003</v>
      </c>
      <c r="G76" t="s">
        <v>131</v>
      </c>
      <c r="J76" t="s">
        <v>132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"17:42:03.898"</f>
        <v>17:42:03.898</v>
      </c>
      <c r="T76" t="str">
        <f>"17:42:03.598"</f>
        <v>17:42:03.598</v>
      </c>
      <c r="U76" t="str">
        <f t="shared" si="3"/>
        <v>A3E2C2</v>
      </c>
      <c r="V76">
        <v>0</v>
      </c>
      <c r="W76">
        <v>0</v>
      </c>
      <c r="X76">
        <v>1</v>
      </c>
      <c r="Z76">
        <v>0</v>
      </c>
      <c r="AA76">
        <v>10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1</v>
      </c>
      <c r="AH76">
        <v>0</v>
      </c>
      <c r="AI76" t="s">
        <v>158</v>
      </c>
      <c r="AJ76">
        <v>30.039175</v>
      </c>
      <c r="AK76" t="s">
        <v>159</v>
      </c>
      <c r="AL76">
        <v>-90.005106999999995</v>
      </c>
      <c r="AM76">
        <v>100</v>
      </c>
      <c r="AN76">
        <v>600</v>
      </c>
      <c r="AO76" t="s">
        <v>118</v>
      </c>
      <c r="AP76">
        <v>88</v>
      </c>
      <c r="AQ76">
        <v>44</v>
      </c>
      <c r="AR76">
        <v>1600</v>
      </c>
      <c r="AZ76">
        <v>1200</v>
      </c>
      <c r="BA76">
        <v>1</v>
      </c>
      <c r="BB76" t="str">
        <f t="shared" si="5"/>
        <v xml:space="preserve">N35DC   </v>
      </c>
      <c r="BC76">
        <v>1</v>
      </c>
      <c r="BE76">
        <v>0</v>
      </c>
      <c r="BF76">
        <v>0</v>
      </c>
      <c r="BG76">
        <v>0</v>
      </c>
      <c r="BH76">
        <v>550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"17:42:03.901"</f>
        <v>17:42:03.901</v>
      </c>
      <c r="CJ76">
        <v>3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16</v>
      </c>
      <c r="CR76">
        <v>0</v>
      </c>
      <c r="CW76">
        <v>5410690</v>
      </c>
      <c r="CY76">
        <v>1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"10/21/2020 17:41:55.971"</f>
        <v>10/21/2020 17:41:55.971</v>
      </c>
      <c r="C77" t="str">
        <f t="shared" si="4"/>
        <v>FFDFD3C0</v>
      </c>
      <c r="D77" t="s">
        <v>133</v>
      </c>
      <c r="E77">
        <v>1</v>
      </c>
      <c r="F77">
        <v>1001</v>
      </c>
      <c r="G77" t="s">
        <v>114</v>
      </c>
      <c r="J77" t="s">
        <v>134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"17:42:03.898"</f>
        <v>17:42:03.898</v>
      </c>
      <c r="T77" t="str">
        <f>"17:42:03.598"</f>
        <v>17:42:03.598</v>
      </c>
      <c r="U77" t="str">
        <f t="shared" si="3"/>
        <v>A3E2C2</v>
      </c>
      <c r="V77">
        <v>0</v>
      </c>
      <c r="W77">
        <v>0</v>
      </c>
      <c r="X77">
        <v>1</v>
      </c>
      <c r="Z77">
        <v>0</v>
      </c>
      <c r="AA77">
        <v>10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1</v>
      </c>
      <c r="AH77">
        <v>0</v>
      </c>
      <c r="AI77" t="s">
        <v>158</v>
      </c>
      <c r="AJ77">
        <v>30.039175</v>
      </c>
      <c r="AK77" t="s">
        <v>159</v>
      </c>
      <c r="AL77">
        <v>-90.005106999999995</v>
      </c>
      <c r="AM77">
        <v>100</v>
      </c>
      <c r="AN77">
        <v>600</v>
      </c>
      <c r="AO77" t="s">
        <v>118</v>
      </c>
      <c r="AP77">
        <v>88</v>
      </c>
      <c r="AQ77">
        <v>44</v>
      </c>
      <c r="AR77">
        <v>1600</v>
      </c>
      <c r="AZ77">
        <v>1200</v>
      </c>
      <c r="BA77">
        <v>1</v>
      </c>
      <c r="BB77" t="str">
        <f t="shared" si="5"/>
        <v xml:space="preserve">N35DC   </v>
      </c>
      <c r="BC77">
        <v>1</v>
      </c>
      <c r="BE77">
        <v>0</v>
      </c>
      <c r="BF77">
        <v>0</v>
      </c>
      <c r="BG77">
        <v>0</v>
      </c>
      <c r="BH77">
        <v>550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"17:42:03.901"</f>
        <v>17:42:03.901</v>
      </c>
      <c r="CJ77">
        <v>3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16</v>
      </c>
      <c r="CR77">
        <v>0</v>
      </c>
      <c r="CW77">
        <v>5410690</v>
      </c>
      <c r="CY77">
        <v>1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"10/21/2020 17:41:55.971"</f>
        <v>10/21/2020 17:41:55.971</v>
      </c>
      <c r="C78" t="str">
        <f t="shared" si="4"/>
        <v>FFDFD3C0</v>
      </c>
      <c r="D78" t="s">
        <v>128</v>
      </c>
      <c r="E78">
        <v>9</v>
      </c>
      <c r="H78">
        <v>257</v>
      </c>
      <c r="I78" t="s">
        <v>129</v>
      </c>
      <c r="J78" t="s">
        <v>126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"17:42:03.898"</f>
        <v>17:42:03.898</v>
      </c>
      <c r="T78" t="str">
        <f>"17:42:03.598"</f>
        <v>17:42:03.598</v>
      </c>
      <c r="U78" t="str">
        <f t="shared" si="3"/>
        <v>A3E2C2</v>
      </c>
      <c r="V78">
        <v>0</v>
      </c>
      <c r="W78">
        <v>0</v>
      </c>
      <c r="X78">
        <v>1</v>
      </c>
      <c r="Z78">
        <v>0</v>
      </c>
      <c r="AA78">
        <v>10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1</v>
      </c>
      <c r="AH78">
        <v>0</v>
      </c>
      <c r="AI78" t="s">
        <v>158</v>
      </c>
      <c r="AJ78">
        <v>30.039175</v>
      </c>
      <c r="AK78" t="s">
        <v>159</v>
      </c>
      <c r="AL78">
        <v>-90.005106999999995</v>
      </c>
      <c r="AM78">
        <v>100</v>
      </c>
      <c r="AN78">
        <v>600</v>
      </c>
      <c r="AO78" t="s">
        <v>118</v>
      </c>
      <c r="AP78">
        <v>88</v>
      </c>
      <c r="AQ78">
        <v>44</v>
      </c>
      <c r="AR78">
        <v>1600</v>
      </c>
      <c r="AZ78">
        <v>1200</v>
      </c>
      <c r="BA78">
        <v>1</v>
      </c>
      <c r="BB78" t="str">
        <f t="shared" si="5"/>
        <v xml:space="preserve">N35DC   </v>
      </c>
      <c r="BC78">
        <v>1</v>
      </c>
      <c r="BE78">
        <v>0</v>
      </c>
      <c r="BF78">
        <v>0</v>
      </c>
      <c r="BG78">
        <v>0</v>
      </c>
      <c r="BH78">
        <v>550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"17:42:03.901"</f>
        <v>17:42:03.901</v>
      </c>
      <c r="CJ78">
        <v>3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16</v>
      </c>
      <c r="CR78">
        <v>0</v>
      </c>
      <c r="CW78">
        <v>5410690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"10/21/2020 17:41:55.971"</f>
        <v>10/21/2020 17:41:55.971</v>
      </c>
      <c r="C79" t="str">
        <f t="shared" si="4"/>
        <v>FFDFD3C0</v>
      </c>
      <c r="D79" t="s">
        <v>124</v>
      </c>
      <c r="E79">
        <v>2</v>
      </c>
      <c r="H79">
        <v>14</v>
      </c>
      <c r="I79" t="s">
        <v>125</v>
      </c>
      <c r="J79" t="s">
        <v>126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"17:42:03.898"</f>
        <v>17:42:03.898</v>
      </c>
      <c r="T79" t="str">
        <f>"17:42:03.598"</f>
        <v>17:42:03.598</v>
      </c>
      <c r="U79" t="str">
        <f t="shared" si="3"/>
        <v>A3E2C2</v>
      </c>
      <c r="V79">
        <v>0</v>
      </c>
      <c r="W79">
        <v>0</v>
      </c>
      <c r="X79">
        <v>1</v>
      </c>
      <c r="Z79">
        <v>0</v>
      </c>
      <c r="AA79">
        <v>10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1</v>
      </c>
      <c r="AH79">
        <v>0</v>
      </c>
      <c r="AI79" t="s">
        <v>158</v>
      </c>
      <c r="AJ79">
        <v>30.039175</v>
      </c>
      <c r="AK79" t="s">
        <v>159</v>
      </c>
      <c r="AL79">
        <v>-90.005106999999995</v>
      </c>
      <c r="AM79">
        <v>100</v>
      </c>
      <c r="AN79">
        <v>600</v>
      </c>
      <c r="AO79" t="s">
        <v>118</v>
      </c>
      <c r="AP79">
        <v>88</v>
      </c>
      <c r="AQ79">
        <v>44</v>
      </c>
      <c r="AR79">
        <v>1600</v>
      </c>
      <c r="AZ79">
        <v>1200</v>
      </c>
      <c r="BA79">
        <v>1</v>
      </c>
      <c r="BB79" t="str">
        <f t="shared" si="5"/>
        <v xml:space="preserve">N35DC   </v>
      </c>
      <c r="BC79">
        <v>1</v>
      </c>
      <c r="BE79">
        <v>0</v>
      </c>
      <c r="BF79">
        <v>0</v>
      </c>
      <c r="BG79">
        <v>0</v>
      </c>
      <c r="BH79">
        <v>550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"17:42:03.901"</f>
        <v>17:42:03.901</v>
      </c>
      <c r="CJ79">
        <v>3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16</v>
      </c>
      <c r="CR79">
        <v>0</v>
      </c>
      <c r="CW79">
        <v>5410690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"10/21/2020 17:41:59.361"</f>
        <v>10/21/2020 17:41:59.361</v>
      </c>
      <c r="C80" t="str">
        <f t="shared" si="4"/>
        <v>FFDFD3C0</v>
      </c>
      <c r="D80" t="s">
        <v>113</v>
      </c>
      <c r="E80">
        <v>4</v>
      </c>
      <c r="H80">
        <v>162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"17:42:07.242"</f>
        <v>17:42:07.242</v>
      </c>
      <c r="T80" t="str">
        <f>"17:42:06.742"</f>
        <v>17:42:06.742</v>
      </c>
      <c r="U80" t="str">
        <f t="shared" si="3"/>
        <v>A3E2C2</v>
      </c>
      <c r="V80">
        <v>0</v>
      </c>
      <c r="W80">
        <v>0</v>
      </c>
      <c r="X80">
        <v>1</v>
      </c>
      <c r="Z80">
        <v>0</v>
      </c>
      <c r="AA80">
        <v>10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1</v>
      </c>
      <c r="AH80">
        <v>0</v>
      </c>
      <c r="AI80" t="s">
        <v>160</v>
      </c>
      <c r="AJ80">
        <v>30.039818</v>
      </c>
      <c r="AK80" t="s">
        <v>161</v>
      </c>
      <c r="AL80">
        <v>-90.003562000000002</v>
      </c>
      <c r="AM80">
        <v>100</v>
      </c>
      <c r="AN80">
        <v>600</v>
      </c>
      <c r="AO80" t="s">
        <v>118</v>
      </c>
      <c r="AP80">
        <v>88</v>
      </c>
      <c r="AQ80">
        <v>43</v>
      </c>
      <c r="AR80">
        <v>1408</v>
      </c>
      <c r="AZ80">
        <v>1200</v>
      </c>
      <c r="BA80">
        <v>1</v>
      </c>
      <c r="BB80" t="str">
        <f t="shared" si="5"/>
        <v xml:space="preserve">N35DC   </v>
      </c>
      <c r="BC80">
        <v>1</v>
      </c>
      <c r="BE80">
        <v>0</v>
      </c>
      <c r="BF80">
        <v>0</v>
      </c>
      <c r="BG80">
        <v>0</v>
      </c>
      <c r="BH80">
        <v>625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"17:42:07.246"</f>
        <v>17:42:07.246</v>
      </c>
      <c r="CJ80">
        <v>3</v>
      </c>
      <c r="CK80">
        <v>2</v>
      </c>
      <c r="CL80">
        <v>0</v>
      </c>
      <c r="CM80">
        <v>2</v>
      </c>
      <c r="CN80">
        <v>0</v>
      </c>
      <c r="CO80">
        <v>6</v>
      </c>
      <c r="CP80" t="s">
        <v>119</v>
      </c>
      <c r="CQ80">
        <v>16</v>
      </c>
      <c r="CR80">
        <v>3</v>
      </c>
      <c r="CW80">
        <v>114985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"10/21/2020 17:41:59.361"</f>
        <v>10/21/2020 17:41:59.361</v>
      </c>
      <c r="C81" t="str">
        <f t="shared" si="4"/>
        <v>FFDFD3C0</v>
      </c>
      <c r="D81" t="s">
        <v>130</v>
      </c>
      <c r="E81">
        <v>3</v>
      </c>
      <c r="F81">
        <v>2003</v>
      </c>
      <c r="G81" t="s">
        <v>131</v>
      </c>
      <c r="J81" t="s">
        <v>132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"17:42:07.242"</f>
        <v>17:42:07.242</v>
      </c>
      <c r="T81" t="str">
        <f>"17:42:06.742"</f>
        <v>17:42:06.742</v>
      </c>
      <c r="U81" t="str">
        <f t="shared" si="3"/>
        <v>A3E2C2</v>
      </c>
      <c r="V81">
        <v>0</v>
      </c>
      <c r="W81">
        <v>0</v>
      </c>
      <c r="X81">
        <v>1</v>
      </c>
      <c r="Z81">
        <v>0</v>
      </c>
      <c r="AA81">
        <v>10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1</v>
      </c>
      <c r="AH81">
        <v>0</v>
      </c>
      <c r="AI81" t="s">
        <v>160</v>
      </c>
      <c r="AJ81">
        <v>30.039818</v>
      </c>
      <c r="AK81" t="s">
        <v>161</v>
      </c>
      <c r="AL81">
        <v>-90.003562000000002</v>
      </c>
      <c r="AM81">
        <v>100</v>
      </c>
      <c r="AN81">
        <v>600</v>
      </c>
      <c r="AO81" t="s">
        <v>118</v>
      </c>
      <c r="AP81">
        <v>88</v>
      </c>
      <c r="AQ81">
        <v>43</v>
      </c>
      <c r="AR81">
        <v>1408</v>
      </c>
      <c r="AZ81">
        <v>1200</v>
      </c>
      <c r="BA81">
        <v>1</v>
      </c>
      <c r="BB81" t="str">
        <f t="shared" si="5"/>
        <v xml:space="preserve">N35DC   </v>
      </c>
      <c r="BC81">
        <v>1</v>
      </c>
      <c r="BE81">
        <v>0</v>
      </c>
      <c r="BF81">
        <v>0</v>
      </c>
      <c r="BG81">
        <v>0</v>
      </c>
      <c r="BH81">
        <v>625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"17:42:07.246"</f>
        <v>17:42:07.246</v>
      </c>
      <c r="CJ81">
        <v>3</v>
      </c>
      <c r="CK81">
        <v>2</v>
      </c>
      <c r="CL81">
        <v>0</v>
      </c>
      <c r="CM81">
        <v>2</v>
      </c>
      <c r="CN81">
        <v>0</v>
      </c>
      <c r="CO81">
        <v>6</v>
      </c>
      <c r="CP81" t="s">
        <v>119</v>
      </c>
      <c r="CQ81">
        <v>16</v>
      </c>
      <c r="CR81">
        <v>3</v>
      </c>
      <c r="CW81">
        <v>114985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"10/21/2020 17:41:59.361"</f>
        <v>10/21/2020 17:41:59.361</v>
      </c>
      <c r="C82" t="str">
        <f t="shared" si="4"/>
        <v>FFDFD3C0</v>
      </c>
      <c r="D82" t="s">
        <v>133</v>
      </c>
      <c r="E82">
        <v>1</v>
      </c>
      <c r="F82">
        <v>1001</v>
      </c>
      <c r="G82" t="s">
        <v>114</v>
      </c>
      <c r="J82" t="s">
        <v>134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"17:42:07.242"</f>
        <v>17:42:07.242</v>
      </c>
      <c r="T82" t="str">
        <f>"17:42:06.742"</f>
        <v>17:42:06.742</v>
      </c>
      <c r="U82" t="str">
        <f t="shared" si="3"/>
        <v>A3E2C2</v>
      </c>
      <c r="V82">
        <v>0</v>
      </c>
      <c r="W82">
        <v>0</v>
      </c>
      <c r="X82">
        <v>1</v>
      </c>
      <c r="Z82">
        <v>0</v>
      </c>
      <c r="AA82">
        <v>10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1</v>
      </c>
      <c r="AH82">
        <v>0</v>
      </c>
      <c r="AI82" t="s">
        <v>160</v>
      </c>
      <c r="AJ82">
        <v>30.039818</v>
      </c>
      <c r="AK82" t="s">
        <v>161</v>
      </c>
      <c r="AL82">
        <v>-90.003562000000002</v>
      </c>
      <c r="AM82">
        <v>100</v>
      </c>
      <c r="AN82">
        <v>600</v>
      </c>
      <c r="AO82" t="s">
        <v>118</v>
      </c>
      <c r="AP82">
        <v>88</v>
      </c>
      <c r="AQ82">
        <v>43</v>
      </c>
      <c r="AR82">
        <v>1408</v>
      </c>
      <c r="AZ82">
        <v>1200</v>
      </c>
      <c r="BA82">
        <v>1</v>
      </c>
      <c r="BB82" t="str">
        <f t="shared" si="5"/>
        <v xml:space="preserve">N35DC   </v>
      </c>
      <c r="BC82">
        <v>1</v>
      </c>
      <c r="BE82">
        <v>0</v>
      </c>
      <c r="BF82">
        <v>0</v>
      </c>
      <c r="BG82">
        <v>0</v>
      </c>
      <c r="BH82">
        <v>625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"17:42:07.246"</f>
        <v>17:42:07.246</v>
      </c>
      <c r="CJ82">
        <v>3</v>
      </c>
      <c r="CK82">
        <v>2</v>
      </c>
      <c r="CL82">
        <v>0</v>
      </c>
      <c r="CM82">
        <v>2</v>
      </c>
      <c r="CN82">
        <v>0</v>
      </c>
      <c r="CO82">
        <v>6</v>
      </c>
      <c r="CP82" t="s">
        <v>119</v>
      </c>
      <c r="CQ82">
        <v>16</v>
      </c>
      <c r="CR82">
        <v>3</v>
      </c>
      <c r="CW82">
        <v>114985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"10/21/2020 17:41:59.361"</f>
        <v>10/21/2020 17:41:59.361</v>
      </c>
      <c r="C83" t="str">
        <f t="shared" si="4"/>
        <v>FFDFD3C0</v>
      </c>
      <c r="D83" t="s">
        <v>128</v>
      </c>
      <c r="E83">
        <v>9</v>
      </c>
      <c r="H83">
        <v>257</v>
      </c>
      <c r="I83" t="s">
        <v>129</v>
      </c>
      <c r="J83" t="s">
        <v>126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"17:42:07.242"</f>
        <v>17:42:07.242</v>
      </c>
      <c r="T83" t="str">
        <f>"17:42:06.742"</f>
        <v>17:42:06.742</v>
      </c>
      <c r="U83" t="str">
        <f t="shared" si="3"/>
        <v>A3E2C2</v>
      </c>
      <c r="V83">
        <v>0</v>
      </c>
      <c r="W83">
        <v>0</v>
      </c>
      <c r="X83">
        <v>1</v>
      </c>
      <c r="Z83">
        <v>0</v>
      </c>
      <c r="AA83">
        <v>10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1</v>
      </c>
      <c r="AH83">
        <v>0</v>
      </c>
      <c r="AI83" t="s">
        <v>160</v>
      </c>
      <c r="AJ83">
        <v>30.039818</v>
      </c>
      <c r="AK83" t="s">
        <v>161</v>
      </c>
      <c r="AL83">
        <v>-90.003562000000002</v>
      </c>
      <c r="AM83">
        <v>100</v>
      </c>
      <c r="AN83">
        <v>600</v>
      </c>
      <c r="AO83" t="s">
        <v>118</v>
      </c>
      <c r="AP83">
        <v>88</v>
      </c>
      <c r="AQ83">
        <v>43</v>
      </c>
      <c r="AR83">
        <v>1408</v>
      </c>
      <c r="AZ83">
        <v>1200</v>
      </c>
      <c r="BA83">
        <v>1</v>
      </c>
      <c r="BB83" t="str">
        <f t="shared" si="5"/>
        <v xml:space="preserve">N35DC   </v>
      </c>
      <c r="BC83">
        <v>1</v>
      </c>
      <c r="BE83">
        <v>0</v>
      </c>
      <c r="BF83">
        <v>0</v>
      </c>
      <c r="BG83">
        <v>0</v>
      </c>
      <c r="BH83">
        <v>625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"17:42:07.246"</f>
        <v>17:42:07.246</v>
      </c>
      <c r="CJ83">
        <v>3</v>
      </c>
      <c r="CK83">
        <v>2</v>
      </c>
      <c r="CL83">
        <v>0</v>
      </c>
      <c r="CM83">
        <v>2</v>
      </c>
      <c r="CN83">
        <v>0</v>
      </c>
      <c r="CO83">
        <v>6</v>
      </c>
      <c r="CP83" t="s">
        <v>119</v>
      </c>
      <c r="CQ83">
        <v>16</v>
      </c>
      <c r="CR83">
        <v>3</v>
      </c>
      <c r="CW83">
        <v>114985</v>
      </c>
      <c r="CY83">
        <v>1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"10/21/2020 17:41:59.361"</f>
        <v>10/21/2020 17:41:59.361</v>
      </c>
      <c r="C84" t="str">
        <f t="shared" si="4"/>
        <v>FFDFD3C0</v>
      </c>
      <c r="D84" t="s">
        <v>124</v>
      </c>
      <c r="E84">
        <v>2</v>
      </c>
      <c r="H84">
        <v>14</v>
      </c>
      <c r="I84" t="s">
        <v>125</v>
      </c>
      <c r="J84" t="s">
        <v>126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"17:42:07.242"</f>
        <v>17:42:07.242</v>
      </c>
      <c r="T84" t="str">
        <f>"17:42:06.742"</f>
        <v>17:42:06.742</v>
      </c>
      <c r="U84" t="str">
        <f t="shared" si="3"/>
        <v>A3E2C2</v>
      </c>
      <c r="V84">
        <v>0</v>
      </c>
      <c r="W84">
        <v>0</v>
      </c>
      <c r="X84">
        <v>1</v>
      </c>
      <c r="Z84">
        <v>0</v>
      </c>
      <c r="AA84">
        <v>10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1</v>
      </c>
      <c r="AH84">
        <v>0</v>
      </c>
      <c r="AI84" t="s">
        <v>160</v>
      </c>
      <c r="AJ84">
        <v>30.039818</v>
      </c>
      <c r="AK84" t="s">
        <v>161</v>
      </c>
      <c r="AL84">
        <v>-90.003562000000002</v>
      </c>
      <c r="AM84">
        <v>100</v>
      </c>
      <c r="AN84">
        <v>600</v>
      </c>
      <c r="AO84" t="s">
        <v>118</v>
      </c>
      <c r="AP84">
        <v>88</v>
      </c>
      <c r="AQ84">
        <v>43</v>
      </c>
      <c r="AR84">
        <v>1408</v>
      </c>
      <c r="AZ84">
        <v>1200</v>
      </c>
      <c r="BA84">
        <v>1</v>
      </c>
      <c r="BB84" t="str">
        <f t="shared" si="5"/>
        <v xml:space="preserve">N35DC   </v>
      </c>
      <c r="BC84">
        <v>1</v>
      </c>
      <c r="BE84">
        <v>0</v>
      </c>
      <c r="BF84">
        <v>0</v>
      </c>
      <c r="BG84">
        <v>0</v>
      </c>
      <c r="BH84">
        <v>625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"17:42:07.246"</f>
        <v>17:42:07.246</v>
      </c>
      <c r="CJ84">
        <v>3</v>
      </c>
      <c r="CK84">
        <v>2</v>
      </c>
      <c r="CL84">
        <v>0</v>
      </c>
      <c r="CM84">
        <v>2</v>
      </c>
      <c r="CN84">
        <v>0</v>
      </c>
      <c r="CO84">
        <v>6</v>
      </c>
      <c r="CP84" t="s">
        <v>119</v>
      </c>
      <c r="CQ84">
        <v>16</v>
      </c>
      <c r="CR84">
        <v>3</v>
      </c>
      <c r="CW84">
        <v>114985</v>
      </c>
      <c r="CY84">
        <v>1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"10/21/2020 17:42:00.281"</f>
        <v>10/21/2020 17:42:00.281</v>
      </c>
      <c r="C85" t="str">
        <f t="shared" si="4"/>
        <v>FFDFD3C0</v>
      </c>
      <c r="D85" t="s">
        <v>130</v>
      </c>
      <c r="E85">
        <v>3</v>
      </c>
      <c r="F85">
        <v>2003</v>
      </c>
      <c r="G85" t="s">
        <v>131</v>
      </c>
      <c r="J85" t="s">
        <v>132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"17:42:08.219"</f>
        <v>17:42:08.219</v>
      </c>
      <c r="T85" t="str">
        <f>"17:42:07.719"</f>
        <v>17:42:07.719</v>
      </c>
      <c r="U85" t="str">
        <f t="shared" si="3"/>
        <v>A3E2C2</v>
      </c>
      <c r="V85">
        <v>0</v>
      </c>
      <c r="W85">
        <v>0</v>
      </c>
      <c r="X85">
        <v>1</v>
      </c>
      <c r="Z85">
        <v>0</v>
      </c>
      <c r="AA85">
        <v>10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1</v>
      </c>
      <c r="AH85">
        <v>0</v>
      </c>
      <c r="AI85" t="s">
        <v>162</v>
      </c>
      <c r="AJ85">
        <v>30.040011</v>
      </c>
      <c r="AK85" t="s">
        <v>163</v>
      </c>
      <c r="AL85">
        <v>-90.003133000000005</v>
      </c>
      <c r="AM85">
        <v>100</v>
      </c>
      <c r="AN85">
        <v>700</v>
      </c>
      <c r="AO85" t="s">
        <v>118</v>
      </c>
      <c r="AP85">
        <v>87</v>
      </c>
      <c r="AQ85">
        <v>42</v>
      </c>
      <c r="AR85">
        <v>1728</v>
      </c>
      <c r="AZ85">
        <v>1200</v>
      </c>
      <c r="BA85">
        <v>1</v>
      </c>
      <c r="BB85" t="str">
        <f t="shared" si="5"/>
        <v xml:space="preserve">N35DC   </v>
      </c>
      <c r="BC85">
        <v>1</v>
      </c>
      <c r="BE85">
        <v>0</v>
      </c>
      <c r="BF85">
        <v>0</v>
      </c>
      <c r="BG85">
        <v>0</v>
      </c>
      <c r="BH85">
        <v>650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"17:42:08.221"</f>
        <v>17:42:08.221</v>
      </c>
      <c r="CJ85">
        <v>3</v>
      </c>
      <c r="CK85">
        <v>2</v>
      </c>
      <c r="CL85">
        <v>0</v>
      </c>
      <c r="CM85">
        <v>2</v>
      </c>
      <c r="CN85">
        <v>0</v>
      </c>
      <c r="CO85">
        <v>6</v>
      </c>
      <c r="CP85" t="s">
        <v>119</v>
      </c>
      <c r="CQ85">
        <v>16</v>
      </c>
      <c r="CR85">
        <v>0</v>
      </c>
      <c r="CW85">
        <v>5413753</v>
      </c>
      <c r="CY85">
        <v>1</v>
      </c>
      <c r="CZ85">
        <v>0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"10/21/2020 17:42:00.281"</f>
        <v>10/21/2020 17:42:00.281</v>
      </c>
      <c r="C86" t="str">
        <f t="shared" si="4"/>
        <v>FFDFD3C0</v>
      </c>
      <c r="D86" t="s">
        <v>133</v>
      </c>
      <c r="E86">
        <v>1</v>
      </c>
      <c r="F86">
        <v>1001</v>
      </c>
      <c r="G86" t="s">
        <v>114</v>
      </c>
      <c r="J86" t="s">
        <v>134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"17:42:08.219"</f>
        <v>17:42:08.219</v>
      </c>
      <c r="T86" t="str">
        <f>"17:42:07.719"</f>
        <v>17:42:07.719</v>
      </c>
      <c r="U86" t="str">
        <f t="shared" si="3"/>
        <v>A3E2C2</v>
      </c>
      <c r="V86">
        <v>0</v>
      </c>
      <c r="W86">
        <v>0</v>
      </c>
      <c r="X86">
        <v>1</v>
      </c>
      <c r="Z86">
        <v>0</v>
      </c>
      <c r="AA86">
        <v>10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1</v>
      </c>
      <c r="AH86">
        <v>0</v>
      </c>
      <c r="AI86" t="s">
        <v>162</v>
      </c>
      <c r="AJ86">
        <v>30.040011</v>
      </c>
      <c r="AK86" t="s">
        <v>163</v>
      </c>
      <c r="AL86">
        <v>-90.003133000000005</v>
      </c>
      <c r="AM86">
        <v>100</v>
      </c>
      <c r="AN86">
        <v>700</v>
      </c>
      <c r="AO86" t="s">
        <v>118</v>
      </c>
      <c r="AP86">
        <v>87</v>
      </c>
      <c r="AQ86">
        <v>42</v>
      </c>
      <c r="AR86">
        <v>1728</v>
      </c>
      <c r="AZ86">
        <v>1200</v>
      </c>
      <c r="BA86">
        <v>1</v>
      </c>
      <c r="BB86" t="str">
        <f t="shared" si="5"/>
        <v xml:space="preserve">N35DC   </v>
      </c>
      <c r="BC86">
        <v>1</v>
      </c>
      <c r="BE86">
        <v>0</v>
      </c>
      <c r="BF86">
        <v>0</v>
      </c>
      <c r="BG86">
        <v>0</v>
      </c>
      <c r="BH86">
        <v>650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"17:42:08.221"</f>
        <v>17:42:08.221</v>
      </c>
      <c r="CJ86">
        <v>3</v>
      </c>
      <c r="CK86">
        <v>2</v>
      </c>
      <c r="CL86">
        <v>0</v>
      </c>
      <c r="CM86">
        <v>2</v>
      </c>
      <c r="CN86">
        <v>0</v>
      </c>
      <c r="CO86">
        <v>6</v>
      </c>
      <c r="CP86" t="s">
        <v>119</v>
      </c>
      <c r="CQ86">
        <v>16</v>
      </c>
      <c r="CR86">
        <v>0</v>
      </c>
      <c r="CW86">
        <v>5413753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"10/21/2020 17:42:00.281"</f>
        <v>10/21/2020 17:42:00.281</v>
      </c>
      <c r="C87" t="str">
        <f t="shared" si="4"/>
        <v>FFDFD3C0</v>
      </c>
      <c r="D87" t="s">
        <v>128</v>
      </c>
      <c r="E87">
        <v>9</v>
      </c>
      <c r="H87">
        <v>257</v>
      </c>
      <c r="I87" t="s">
        <v>129</v>
      </c>
      <c r="J87" t="s">
        <v>126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"17:42:08.219"</f>
        <v>17:42:08.219</v>
      </c>
      <c r="T87" t="str">
        <f>"17:42:07.719"</f>
        <v>17:42:07.719</v>
      </c>
      <c r="U87" t="str">
        <f t="shared" si="3"/>
        <v>A3E2C2</v>
      </c>
      <c r="V87">
        <v>0</v>
      </c>
      <c r="W87">
        <v>0</v>
      </c>
      <c r="X87">
        <v>1</v>
      </c>
      <c r="Z87">
        <v>0</v>
      </c>
      <c r="AA87">
        <v>10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1</v>
      </c>
      <c r="AH87">
        <v>0</v>
      </c>
      <c r="AI87" t="s">
        <v>162</v>
      </c>
      <c r="AJ87">
        <v>30.040011</v>
      </c>
      <c r="AK87" t="s">
        <v>163</v>
      </c>
      <c r="AL87">
        <v>-90.003133000000005</v>
      </c>
      <c r="AM87">
        <v>100</v>
      </c>
      <c r="AN87">
        <v>700</v>
      </c>
      <c r="AO87" t="s">
        <v>118</v>
      </c>
      <c r="AP87">
        <v>87</v>
      </c>
      <c r="AQ87">
        <v>42</v>
      </c>
      <c r="AR87">
        <v>1728</v>
      </c>
      <c r="AZ87">
        <v>1200</v>
      </c>
      <c r="BA87">
        <v>1</v>
      </c>
      <c r="BB87" t="str">
        <f t="shared" si="5"/>
        <v xml:space="preserve">N35DC   </v>
      </c>
      <c r="BC87">
        <v>1</v>
      </c>
      <c r="BE87">
        <v>0</v>
      </c>
      <c r="BF87">
        <v>0</v>
      </c>
      <c r="BG87">
        <v>0</v>
      </c>
      <c r="BH87">
        <v>650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"17:42:08.221"</f>
        <v>17:42:08.221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6</v>
      </c>
      <c r="CP87" t="s">
        <v>119</v>
      </c>
      <c r="CQ87">
        <v>16</v>
      </c>
      <c r="CR87">
        <v>0</v>
      </c>
      <c r="CW87">
        <v>5413753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"10/21/2020 17:42:00.281"</f>
        <v>10/21/2020 17:42:00.281</v>
      </c>
      <c r="C88" t="str">
        <f t="shared" si="4"/>
        <v>FFDFD3C0</v>
      </c>
      <c r="D88" t="s">
        <v>124</v>
      </c>
      <c r="E88">
        <v>2</v>
      </c>
      <c r="H88">
        <v>14</v>
      </c>
      <c r="I88" t="s">
        <v>125</v>
      </c>
      <c r="J88" t="s">
        <v>126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"17:42:08.219"</f>
        <v>17:42:08.219</v>
      </c>
      <c r="T88" t="str">
        <f>"17:42:07.719"</f>
        <v>17:42:07.719</v>
      </c>
      <c r="U88" t="str">
        <f t="shared" si="3"/>
        <v>A3E2C2</v>
      </c>
      <c r="V88">
        <v>0</v>
      </c>
      <c r="W88">
        <v>0</v>
      </c>
      <c r="X88">
        <v>1</v>
      </c>
      <c r="Z88">
        <v>0</v>
      </c>
      <c r="AA88">
        <v>10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1</v>
      </c>
      <c r="AH88">
        <v>0</v>
      </c>
      <c r="AI88" t="s">
        <v>162</v>
      </c>
      <c r="AJ88">
        <v>30.040011</v>
      </c>
      <c r="AK88" t="s">
        <v>163</v>
      </c>
      <c r="AL88">
        <v>-90.003133000000005</v>
      </c>
      <c r="AM88">
        <v>100</v>
      </c>
      <c r="AN88">
        <v>700</v>
      </c>
      <c r="AO88" t="s">
        <v>118</v>
      </c>
      <c r="AP88">
        <v>87</v>
      </c>
      <c r="AQ88">
        <v>42</v>
      </c>
      <c r="AR88">
        <v>1728</v>
      </c>
      <c r="AZ88">
        <v>1200</v>
      </c>
      <c r="BA88">
        <v>1</v>
      </c>
      <c r="BB88" t="str">
        <f t="shared" si="5"/>
        <v xml:space="preserve">N35DC   </v>
      </c>
      <c r="BC88">
        <v>1</v>
      </c>
      <c r="BE88">
        <v>0</v>
      </c>
      <c r="BF88">
        <v>0</v>
      </c>
      <c r="BG88">
        <v>0</v>
      </c>
      <c r="BH88">
        <v>650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"17:42:08.221"</f>
        <v>17:42:08.221</v>
      </c>
      <c r="CJ88">
        <v>3</v>
      </c>
      <c r="CK88">
        <v>2</v>
      </c>
      <c r="CL88">
        <v>0</v>
      </c>
      <c r="CM88">
        <v>2</v>
      </c>
      <c r="CN88">
        <v>0</v>
      </c>
      <c r="CO88">
        <v>6</v>
      </c>
      <c r="CP88" t="s">
        <v>119</v>
      </c>
      <c r="CQ88">
        <v>16</v>
      </c>
      <c r="CR88">
        <v>0</v>
      </c>
      <c r="CW88">
        <v>5413753</v>
      </c>
      <c r="CY88">
        <v>1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"10/21/2020 17:42:00.281"</f>
        <v>10/21/2020 17:42:00.281</v>
      </c>
      <c r="C89" t="str">
        <f t="shared" si="4"/>
        <v>FFDFD3C0</v>
      </c>
      <c r="D89" t="s">
        <v>113</v>
      </c>
      <c r="E89">
        <v>4</v>
      </c>
      <c r="H89">
        <v>162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"17:42:08.219"</f>
        <v>17:42:08.219</v>
      </c>
      <c r="T89" t="str">
        <f>"17:42:07.719"</f>
        <v>17:42:07.719</v>
      </c>
      <c r="U89" t="str">
        <f t="shared" si="3"/>
        <v>A3E2C2</v>
      </c>
      <c r="V89">
        <v>0</v>
      </c>
      <c r="W89">
        <v>0</v>
      </c>
      <c r="X89">
        <v>1</v>
      </c>
      <c r="Z89">
        <v>0</v>
      </c>
      <c r="AA89">
        <v>10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1</v>
      </c>
      <c r="AH89">
        <v>0</v>
      </c>
      <c r="AI89" t="s">
        <v>162</v>
      </c>
      <c r="AJ89">
        <v>30.040011</v>
      </c>
      <c r="AK89" t="s">
        <v>163</v>
      </c>
      <c r="AL89">
        <v>-90.003133000000005</v>
      </c>
      <c r="AM89">
        <v>100</v>
      </c>
      <c r="AN89">
        <v>700</v>
      </c>
      <c r="AO89" t="s">
        <v>118</v>
      </c>
      <c r="AP89">
        <v>87</v>
      </c>
      <c r="AQ89">
        <v>42</v>
      </c>
      <c r="AR89">
        <v>1728</v>
      </c>
      <c r="AZ89">
        <v>1200</v>
      </c>
      <c r="BA89">
        <v>1</v>
      </c>
      <c r="BB89" t="str">
        <f t="shared" si="5"/>
        <v xml:space="preserve">N35DC   </v>
      </c>
      <c r="BC89">
        <v>1</v>
      </c>
      <c r="BE89">
        <v>0</v>
      </c>
      <c r="BF89">
        <v>0</v>
      </c>
      <c r="BG89">
        <v>0</v>
      </c>
      <c r="BH89">
        <v>650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"17:42:08.221"</f>
        <v>17:42:08.221</v>
      </c>
      <c r="CJ89">
        <v>3</v>
      </c>
      <c r="CK89">
        <v>2</v>
      </c>
      <c r="CL89">
        <v>0</v>
      </c>
      <c r="CM89">
        <v>2</v>
      </c>
      <c r="CN89">
        <v>0</v>
      </c>
      <c r="CO89">
        <v>6</v>
      </c>
      <c r="CP89" t="s">
        <v>119</v>
      </c>
      <c r="CQ89">
        <v>16</v>
      </c>
      <c r="CR89">
        <v>0</v>
      </c>
      <c r="CW89">
        <v>5413753</v>
      </c>
      <c r="CY89">
        <v>1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"10/21/2020 17:42:01.178"</f>
        <v>10/21/2020 17:42:01.178</v>
      </c>
      <c r="C90" t="str">
        <f t="shared" si="4"/>
        <v>FFDFD3C0</v>
      </c>
      <c r="D90" t="s">
        <v>113</v>
      </c>
      <c r="E90">
        <v>4</v>
      </c>
      <c r="H90">
        <v>162</v>
      </c>
      <c r="I90" t="s">
        <v>114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"17:42:09.102"</f>
        <v>17:42:09.102</v>
      </c>
      <c r="T90" t="str">
        <f>"17:42:08.802"</f>
        <v>17:42:08.802</v>
      </c>
      <c r="U90" t="str">
        <f t="shared" si="3"/>
        <v>A3E2C2</v>
      </c>
      <c r="V90">
        <v>0</v>
      </c>
      <c r="W90">
        <v>0</v>
      </c>
      <c r="X90">
        <v>1</v>
      </c>
      <c r="Z90">
        <v>0</v>
      </c>
      <c r="AA90">
        <v>10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1</v>
      </c>
      <c r="AH90">
        <v>0</v>
      </c>
      <c r="AI90" t="s">
        <v>164</v>
      </c>
      <c r="AJ90">
        <v>30.040205</v>
      </c>
      <c r="AK90" t="s">
        <v>165</v>
      </c>
      <c r="AL90">
        <v>-90.002681999999993</v>
      </c>
      <c r="AM90">
        <v>100</v>
      </c>
      <c r="AN90">
        <v>700</v>
      </c>
      <c r="AO90" t="s">
        <v>118</v>
      </c>
      <c r="AP90">
        <v>86</v>
      </c>
      <c r="AQ90">
        <v>43</v>
      </c>
      <c r="AR90">
        <v>1728</v>
      </c>
      <c r="AZ90">
        <v>1200</v>
      </c>
      <c r="BA90">
        <v>1</v>
      </c>
      <c r="BB90" t="str">
        <f t="shared" si="5"/>
        <v xml:space="preserve">N35DC   </v>
      </c>
      <c r="BC90">
        <v>1</v>
      </c>
      <c r="BE90">
        <v>0</v>
      </c>
      <c r="BF90">
        <v>0</v>
      </c>
      <c r="BG90">
        <v>0</v>
      </c>
      <c r="BH90">
        <v>700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"17:42:09.106"</f>
        <v>17:42:09.106</v>
      </c>
      <c r="CJ90">
        <v>3</v>
      </c>
      <c r="CK90">
        <v>2</v>
      </c>
      <c r="CL90">
        <v>0</v>
      </c>
      <c r="CM90">
        <v>2</v>
      </c>
      <c r="CN90">
        <v>0</v>
      </c>
      <c r="CO90">
        <v>6</v>
      </c>
      <c r="CP90" t="s">
        <v>119</v>
      </c>
      <c r="CQ90">
        <v>16</v>
      </c>
      <c r="CR90">
        <v>3</v>
      </c>
      <c r="CW90">
        <v>116142</v>
      </c>
      <c r="CY90">
        <v>1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"10/21/2020 17:42:01.178"</f>
        <v>10/21/2020 17:42:01.178</v>
      </c>
      <c r="C91" t="str">
        <f t="shared" si="4"/>
        <v>FFDFD3C0</v>
      </c>
      <c r="D91" t="s">
        <v>130</v>
      </c>
      <c r="E91">
        <v>3</v>
      </c>
      <c r="F91">
        <v>2003</v>
      </c>
      <c r="G91" t="s">
        <v>131</v>
      </c>
      <c r="J91" t="s">
        <v>132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"17:42:09.102"</f>
        <v>17:42:09.102</v>
      </c>
      <c r="T91" t="str">
        <f>"17:42:08.802"</f>
        <v>17:42:08.802</v>
      </c>
      <c r="U91" t="str">
        <f t="shared" si="3"/>
        <v>A3E2C2</v>
      </c>
      <c r="V91">
        <v>0</v>
      </c>
      <c r="W91">
        <v>0</v>
      </c>
      <c r="X91">
        <v>1</v>
      </c>
      <c r="Z91">
        <v>0</v>
      </c>
      <c r="AA91">
        <v>10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1</v>
      </c>
      <c r="AH91">
        <v>0</v>
      </c>
      <c r="AI91" t="s">
        <v>164</v>
      </c>
      <c r="AJ91">
        <v>30.040205</v>
      </c>
      <c r="AK91" t="s">
        <v>165</v>
      </c>
      <c r="AL91">
        <v>-90.002681999999993</v>
      </c>
      <c r="AM91">
        <v>100</v>
      </c>
      <c r="AN91">
        <v>700</v>
      </c>
      <c r="AO91" t="s">
        <v>118</v>
      </c>
      <c r="AP91">
        <v>86</v>
      </c>
      <c r="AQ91">
        <v>43</v>
      </c>
      <c r="AR91">
        <v>1728</v>
      </c>
      <c r="AZ91">
        <v>1200</v>
      </c>
      <c r="BA91">
        <v>1</v>
      </c>
      <c r="BB91" t="str">
        <f t="shared" si="5"/>
        <v xml:space="preserve">N35DC   </v>
      </c>
      <c r="BC91">
        <v>1</v>
      </c>
      <c r="BE91">
        <v>0</v>
      </c>
      <c r="BF91">
        <v>0</v>
      </c>
      <c r="BG91">
        <v>0</v>
      </c>
      <c r="BH91">
        <v>700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"17:42:09.106"</f>
        <v>17:42:09.106</v>
      </c>
      <c r="CJ91">
        <v>3</v>
      </c>
      <c r="CK91">
        <v>2</v>
      </c>
      <c r="CL91">
        <v>0</v>
      </c>
      <c r="CM91">
        <v>2</v>
      </c>
      <c r="CN91">
        <v>0</v>
      </c>
      <c r="CO91">
        <v>6</v>
      </c>
      <c r="CP91" t="s">
        <v>119</v>
      </c>
      <c r="CQ91">
        <v>16</v>
      </c>
      <c r="CR91">
        <v>3</v>
      </c>
      <c r="CW91">
        <v>116142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"10/21/2020 17:42:01.178"</f>
        <v>10/21/2020 17:42:01.178</v>
      </c>
      <c r="C92" t="str">
        <f t="shared" si="4"/>
        <v>FFDFD3C0</v>
      </c>
      <c r="D92" t="s">
        <v>133</v>
      </c>
      <c r="E92">
        <v>1</v>
      </c>
      <c r="F92">
        <v>1001</v>
      </c>
      <c r="G92" t="s">
        <v>114</v>
      </c>
      <c r="J92" t="s">
        <v>134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"17:42:09.102"</f>
        <v>17:42:09.102</v>
      </c>
      <c r="T92" t="str">
        <f>"17:42:08.802"</f>
        <v>17:42:08.802</v>
      </c>
      <c r="U92" t="str">
        <f t="shared" si="3"/>
        <v>A3E2C2</v>
      </c>
      <c r="V92">
        <v>0</v>
      </c>
      <c r="W92">
        <v>0</v>
      </c>
      <c r="X92">
        <v>1</v>
      </c>
      <c r="Z92">
        <v>0</v>
      </c>
      <c r="AA92">
        <v>10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1</v>
      </c>
      <c r="AH92">
        <v>0</v>
      </c>
      <c r="AI92" t="s">
        <v>164</v>
      </c>
      <c r="AJ92">
        <v>30.040205</v>
      </c>
      <c r="AK92" t="s">
        <v>165</v>
      </c>
      <c r="AL92">
        <v>-90.002681999999993</v>
      </c>
      <c r="AM92">
        <v>100</v>
      </c>
      <c r="AN92">
        <v>700</v>
      </c>
      <c r="AO92" t="s">
        <v>118</v>
      </c>
      <c r="AP92">
        <v>86</v>
      </c>
      <c r="AQ92">
        <v>43</v>
      </c>
      <c r="AR92">
        <v>1728</v>
      </c>
      <c r="AZ92">
        <v>1200</v>
      </c>
      <c r="BA92">
        <v>1</v>
      </c>
      <c r="BB92" t="str">
        <f t="shared" si="5"/>
        <v xml:space="preserve">N35DC   </v>
      </c>
      <c r="BC92">
        <v>1</v>
      </c>
      <c r="BE92">
        <v>0</v>
      </c>
      <c r="BF92">
        <v>0</v>
      </c>
      <c r="BG92">
        <v>0</v>
      </c>
      <c r="BH92">
        <v>700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"17:42:09.106"</f>
        <v>17:42:09.106</v>
      </c>
      <c r="CJ92">
        <v>3</v>
      </c>
      <c r="CK92">
        <v>2</v>
      </c>
      <c r="CL92">
        <v>0</v>
      </c>
      <c r="CM92">
        <v>2</v>
      </c>
      <c r="CN92">
        <v>0</v>
      </c>
      <c r="CO92">
        <v>6</v>
      </c>
      <c r="CP92" t="s">
        <v>119</v>
      </c>
      <c r="CQ92">
        <v>16</v>
      </c>
      <c r="CR92">
        <v>3</v>
      </c>
      <c r="CW92">
        <v>116142</v>
      </c>
      <c r="CY92">
        <v>1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"10/21/2020 17:42:01.178"</f>
        <v>10/21/2020 17:42:01.178</v>
      </c>
      <c r="C93" t="str">
        <f t="shared" si="4"/>
        <v>FFDFD3C0</v>
      </c>
      <c r="D93" t="s">
        <v>128</v>
      </c>
      <c r="E93">
        <v>9</v>
      </c>
      <c r="H93">
        <v>257</v>
      </c>
      <c r="I93" t="s">
        <v>129</v>
      </c>
      <c r="J93" t="s">
        <v>126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"17:42:09.102"</f>
        <v>17:42:09.102</v>
      </c>
      <c r="T93" t="str">
        <f>"17:42:08.802"</f>
        <v>17:42:08.802</v>
      </c>
      <c r="U93" t="str">
        <f t="shared" si="3"/>
        <v>A3E2C2</v>
      </c>
      <c r="V93">
        <v>0</v>
      </c>
      <c r="W93">
        <v>0</v>
      </c>
      <c r="X93">
        <v>1</v>
      </c>
      <c r="Z93">
        <v>0</v>
      </c>
      <c r="AA93">
        <v>10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1</v>
      </c>
      <c r="AH93">
        <v>0</v>
      </c>
      <c r="AI93" t="s">
        <v>164</v>
      </c>
      <c r="AJ93">
        <v>30.040205</v>
      </c>
      <c r="AK93" t="s">
        <v>165</v>
      </c>
      <c r="AL93">
        <v>-90.002681999999993</v>
      </c>
      <c r="AM93">
        <v>100</v>
      </c>
      <c r="AN93">
        <v>700</v>
      </c>
      <c r="AO93" t="s">
        <v>118</v>
      </c>
      <c r="AP93">
        <v>86</v>
      </c>
      <c r="AQ93">
        <v>43</v>
      </c>
      <c r="AR93">
        <v>1728</v>
      </c>
      <c r="AZ93">
        <v>1200</v>
      </c>
      <c r="BA93">
        <v>1</v>
      </c>
      <c r="BB93" t="str">
        <f t="shared" si="5"/>
        <v xml:space="preserve">N35DC   </v>
      </c>
      <c r="BC93">
        <v>1</v>
      </c>
      <c r="BE93">
        <v>0</v>
      </c>
      <c r="BF93">
        <v>0</v>
      </c>
      <c r="BG93">
        <v>0</v>
      </c>
      <c r="BH93">
        <v>700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"17:42:09.106"</f>
        <v>17:42:09.106</v>
      </c>
      <c r="CJ93">
        <v>3</v>
      </c>
      <c r="CK93">
        <v>2</v>
      </c>
      <c r="CL93">
        <v>0</v>
      </c>
      <c r="CM93">
        <v>2</v>
      </c>
      <c r="CN93">
        <v>0</v>
      </c>
      <c r="CO93">
        <v>6</v>
      </c>
      <c r="CP93" t="s">
        <v>119</v>
      </c>
      <c r="CQ93">
        <v>16</v>
      </c>
      <c r="CR93">
        <v>3</v>
      </c>
      <c r="CW93">
        <v>116142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"10/21/2020 17:42:01.178"</f>
        <v>10/21/2020 17:42:01.178</v>
      </c>
      <c r="C94" t="str">
        <f t="shared" si="4"/>
        <v>FFDFD3C0</v>
      </c>
      <c r="D94" t="s">
        <v>124</v>
      </c>
      <c r="E94">
        <v>2</v>
      </c>
      <c r="H94">
        <v>14</v>
      </c>
      <c r="I94" t="s">
        <v>125</v>
      </c>
      <c r="J94" t="s">
        <v>126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"17:42:09.102"</f>
        <v>17:42:09.102</v>
      </c>
      <c r="T94" t="str">
        <f>"17:42:08.802"</f>
        <v>17:42:08.802</v>
      </c>
      <c r="U94" t="str">
        <f t="shared" si="3"/>
        <v>A3E2C2</v>
      </c>
      <c r="V94">
        <v>0</v>
      </c>
      <c r="W94">
        <v>0</v>
      </c>
      <c r="X94">
        <v>1</v>
      </c>
      <c r="Z94">
        <v>0</v>
      </c>
      <c r="AA94">
        <v>10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1</v>
      </c>
      <c r="AH94">
        <v>0</v>
      </c>
      <c r="AI94" t="s">
        <v>164</v>
      </c>
      <c r="AJ94">
        <v>30.040205</v>
      </c>
      <c r="AK94" t="s">
        <v>165</v>
      </c>
      <c r="AL94">
        <v>-90.002681999999993</v>
      </c>
      <c r="AM94">
        <v>100</v>
      </c>
      <c r="AN94">
        <v>700</v>
      </c>
      <c r="AO94" t="s">
        <v>118</v>
      </c>
      <c r="AP94">
        <v>86</v>
      </c>
      <c r="AQ94">
        <v>43</v>
      </c>
      <c r="AR94">
        <v>1728</v>
      </c>
      <c r="AZ94">
        <v>1200</v>
      </c>
      <c r="BA94">
        <v>1</v>
      </c>
      <c r="BB94" t="str">
        <f t="shared" si="5"/>
        <v xml:space="preserve">N35DC   </v>
      </c>
      <c r="BC94">
        <v>1</v>
      </c>
      <c r="BE94">
        <v>0</v>
      </c>
      <c r="BF94">
        <v>0</v>
      </c>
      <c r="BG94">
        <v>0</v>
      </c>
      <c r="BH94">
        <v>700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"17:42:09.106"</f>
        <v>17:42:09.106</v>
      </c>
      <c r="CJ94">
        <v>3</v>
      </c>
      <c r="CK94">
        <v>2</v>
      </c>
      <c r="CL94">
        <v>0</v>
      </c>
      <c r="CM94">
        <v>2</v>
      </c>
      <c r="CN94">
        <v>0</v>
      </c>
      <c r="CO94">
        <v>6</v>
      </c>
      <c r="CP94" t="s">
        <v>119</v>
      </c>
      <c r="CQ94">
        <v>16</v>
      </c>
      <c r="CR94">
        <v>3</v>
      </c>
      <c r="CW94">
        <v>116142</v>
      </c>
      <c r="CY94">
        <v>1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"10/21/2020 17:42:04.242"</f>
        <v>10/21/2020 17:42:04.242</v>
      </c>
      <c r="C95" t="str">
        <f t="shared" si="4"/>
        <v>FFDFD3C0</v>
      </c>
      <c r="D95" t="s">
        <v>124</v>
      </c>
      <c r="E95">
        <v>2</v>
      </c>
      <c r="H95">
        <v>14</v>
      </c>
      <c r="I95" t="s">
        <v>125</v>
      </c>
      <c r="J95" t="s">
        <v>126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"17:42:12.180"</f>
        <v>17:42:12.180</v>
      </c>
      <c r="T95" t="str">
        <f>"17:42:11.880"</f>
        <v>17:42:11.880</v>
      </c>
      <c r="U95" t="str">
        <f t="shared" si="3"/>
        <v>A3E2C2</v>
      </c>
      <c r="V95">
        <v>0</v>
      </c>
      <c r="W95">
        <v>0</v>
      </c>
      <c r="X95">
        <v>1</v>
      </c>
      <c r="Z95">
        <v>0</v>
      </c>
      <c r="AA95">
        <v>10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1</v>
      </c>
      <c r="AH95">
        <v>0</v>
      </c>
      <c r="AI95" t="s">
        <v>166</v>
      </c>
      <c r="AJ95">
        <v>30.040848</v>
      </c>
      <c r="AK95" t="s">
        <v>167</v>
      </c>
      <c r="AL95">
        <v>-90.001309000000006</v>
      </c>
      <c r="AM95">
        <v>100</v>
      </c>
      <c r="AN95">
        <v>700</v>
      </c>
      <c r="AO95" t="s">
        <v>118</v>
      </c>
      <c r="AP95">
        <v>85</v>
      </c>
      <c r="AQ95">
        <v>44</v>
      </c>
      <c r="AR95">
        <v>1344</v>
      </c>
      <c r="AZ95">
        <v>1200</v>
      </c>
      <c r="BA95">
        <v>1</v>
      </c>
      <c r="BB95" t="str">
        <f t="shared" si="5"/>
        <v xml:space="preserve">N35DC   </v>
      </c>
      <c r="BC95">
        <v>1</v>
      </c>
      <c r="BE95">
        <v>0</v>
      </c>
      <c r="BF95">
        <v>0</v>
      </c>
      <c r="BG95">
        <v>0</v>
      </c>
      <c r="BH95">
        <v>775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"17:42:12.181"</f>
        <v>17:42:12.181</v>
      </c>
      <c r="CJ95">
        <v>3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16</v>
      </c>
      <c r="CR95">
        <v>3</v>
      </c>
      <c r="CW95">
        <v>118033</v>
      </c>
      <c r="CY95">
        <v>1</v>
      </c>
      <c r="CZ95">
        <v>0</v>
      </c>
      <c r="DA95">
        <v>0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"10/21/2020 17:42:04.242"</f>
        <v>10/21/2020 17:42:04.242</v>
      </c>
      <c r="C96" t="str">
        <f t="shared" si="4"/>
        <v>FFDFD3C0</v>
      </c>
      <c r="D96" t="s">
        <v>113</v>
      </c>
      <c r="E96">
        <v>4</v>
      </c>
      <c r="H96">
        <v>162</v>
      </c>
      <c r="I96" t="s">
        <v>114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"17:42:12.180"</f>
        <v>17:42:12.180</v>
      </c>
      <c r="T96" t="str">
        <f>"17:42:11.880"</f>
        <v>17:42:11.880</v>
      </c>
      <c r="U96" t="str">
        <f t="shared" si="3"/>
        <v>A3E2C2</v>
      </c>
      <c r="V96">
        <v>0</v>
      </c>
      <c r="W96">
        <v>0</v>
      </c>
      <c r="X96">
        <v>1</v>
      </c>
      <c r="Z96">
        <v>0</v>
      </c>
      <c r="AA96">
        <v>10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1</v>
      </c>
      <c r="AH96">
        <v>0</v>
      </c>
      <c r="AI96" t="s">
        <v>166</v>
      </c>
      <c r="AJ96">
        <v>30.040848</v>
      </c>
      <c r="AK96" t="s">
        <v>167</v>
      </c>
      <c r="AL96">
        <v>-90.001309000000006</v>
      </c>
      <c r="AM96">
        <v>100</v>
      </c>
      <c r="AN96">
        <v>700</v>
      </c>
      <c r="AO96" t="s">
        <v>118</v>
      </c>
      <c r="AP96">
        <v>85</v>
      </c>
      <c r="AQ96">
        <v>44</v>
      </c>
      <c r="AR96">
        <v>1344</v>
      </c>
      <c r="AZ96">
        <v>1200</v>
      </c>
      <c r="BA96">
        <v>1</v>
      </c>
      <c r="BB96" t="str">
        <f t="shared" si="5"/>
        <v xml:space="preserve">N35DC   </v>
      </c>
      <c r="BC96">
        <v>1</v>
      </c>
      <c r="BE96">
        <v>0</v>
      </c>
      <c r="BF96">
        <v>0</v>
      </c>
      <c r="BG96">
        <v>0</v>
      </c>
      <c r="BH96">
        <v>775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"17:42:12.181"</f>
        <v>17:42:12.181</v>
      </c>
      <c r="CJ96">
        <v>3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16</v>
      </c>
      <c r="CR96">
        <v>3</v>
      </c>
      <c r="CW96">
        <v>118033</v>
      </c>
      <c r="CY96">
        <v>1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"10/21/2020 17:42:04.242"</f>
        <v>10/21/2020 17:42:04.242</v>
      </c>
      <c r="C97" t="str">
        <f t="shared" si="4"/>
        <v>FFDFD3C0</v>
      </c>
      <c r="D97" t="s">
        <v>133</v>
      </c>
      <c r="E97">
        <v>1</v>
      </c>
      <c r="F97">
        <v>1001</v>
      </c>
      <c r="G97" t="s">
        <v>114</v>
      </c>
      <c r="J97" t="s">
        <v>134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"17:42:12.180"</f>
        <v>17:42:12.180</v>
      </c>
      <c r="T97" t="str">
        <f>"17:42:11.880"</f>
        <v>17:42:11.880</v>
      </c>
      <c r="U97" t="str">
        <f t="shared" si="3"/>
        <v>A3E2C2</v>
      </c>
      <c r="V97">
        <v>0</v>
      </c>
      <c r="W97">
        <v>0</v>
      </c>
      <c r="X97">
        <v>1</v>
      </c>
      <c r="Z97">
        <v>0</v>
      </c>
      <c r="AA97">
        <v>10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1</v>
      </c>
      <c r="AH97">
        <v>0</v>
      </c>
      <c r="AI97" t="s">
        <v>166</v>
      </c>
      <c r="AJ97">
        <v>30.040848</v>
      </c>
      <c r="AK97" t="s">
        <v>167</v>
      </c>
      <c r="AL97">
        <v>-90.001309000000006</v>
      </c>
      <c r="AM97">
        <v>100</v>
      </c>
      <c r="AN97">
        <v>700</v>
      </c>
      <c r="AO97" t="s">
        <v>118</v>
      </c>
      <c r="AP97">
        <v>85</v>
      </c>
      <c r="AQ97">
        <v>44</v>
      </c>
      <c r="AR97">
        <v>1344</v>
      </c>
      <c r="AZ97">
        <v>1200</v>
      </c>
      <c r="BA97">
        <v>1</v>
      </c>
      <c r="BB97" t="str">
        <f t="shared" si="5"/>
        <v xml:space="preserve">N35DC   </v>
      </c>
      <c r="BC97">
        <v>1</v>
      </c>
      <c r="BE97">
        <v>0</v>
      </c>
      <c r="BF97">
        <v>0</v>
      </c>
      <c r="BG97">
        <v>0</v>
      </c>
      <c r="BH97">
        <v>775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"17:42:12.181"</f>
        <v>17:42:12.181</v>
      </c>
      <c r="CJ97">
        <v>3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16</v>
      </c>
      <c r="CR97">
        <v>3</v>
      </c>
      <c r="CW97">
        <v>118033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"10/21/2020 17:42:04.242"</f>
        <v>10/21/2020 17:42:04.242</v>
      </c>
      <c r="C98" t="str">
        <f t="shared" si="4"/>
        <v>FFDFD3C0</v>
      </c>
      <c r="D98" t="s">
        <v>130</v>
      </c>
      <c r="E98">
        <v>3</v>
      </c>
      <c r="F98">
        <v>2003</v>
      </c>
      <c r="G98" t="s">
        <v>131</v>
      </c>
      <c r="J98" t="s">
        <v>132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"17:42:12.180"</f>
        <v>17:42:12.180</v>
      </c>
      <c r="T98" t="str">
        <f>"17:42:11.880"</f>
        <v>17:42:11.880</v>
      </c>
      <c r="U98" t="str">
        <f t="shared" si="3"/>
        <v>A3E2C2</v>
      </c>
      <c r="V98">
        <v>0</v>
      </c>
      <c r="W98">
        <v>0</v>
      </c>
      <c r="X98">
        <v>1</v>
      </c>
      <c r="Z98">
        <v>0</v>
      </c>
      <c r="AA98">
        <v>10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1</v>
      </c>
      <c r="AH98">
        <v>0</v>
      </c>
      <c r="AI98" t="s">
        <v>166</v>
      </c>
      <c r="AJ98">
        <v>30.040848</v>
      </c>
      <c r="AK98" t="s">
        <v>167</v>
      </c>
      <c r="AL98">
        <v>-90.001309000000006</v>
      </c>
      <c r="AM98">
        <v>100</v>
      </c>
      <c r="AN98">
        <v>700</v>
      </c>
      <c r="AO98" t="s">
        <v>118</v>
      </c>
      <c r="AP98">
        <v>85</v>
      </c>
      <c r="AQ98">
        <v>44</v>
      </c>
      <c r="AR98">
        <v>1344</v>
      </c>
      <c r="AZ98">
        <v>1200</v>
      </c>
      <c r="BA98">
        <v>1</v>
      </c>
      <c r="BB98" t="str">
        <f t="shared" si="5"/>
        <v xml:space="preserve">N35DC   </v>
      </c>
      <c r="BC98">
        <v>1</v>
      </c>
      <c r="BE98">
        <v>0</v>
      </c>
      <c r="BF98">
        <v>0</v>
      </c>
      <c r="BG98">
        <v>0</v>
      </c>
      <c r="BH98">
        <v>775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"17:42:12.181"</f>
        <v>17:42:12.181</v>
      </c>
      <c r="CJ98">
        <v>3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16</v>
      </c>
      <c r="CR98">
        <v>3</v>
      </c>
      <c r="CW98">
        <v>118033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"10/21/2020 17:42:04.242"</f>
        <v>10/21/2020 17:42:04.242</v>
      </c>
      <c r="C99" t="str">
        <f t="shared" si="4"/>
        <v>FFDFD3C0</v>
      </c>
      <c r="D99" t="s">
        <v>128</v>
      </c>
      <c r="E99">
        <v>9</v>
      </c>
      <c r="H99">
        <v>257</v>
      </c>
      <c r="I99" t="s">
        <v>129</v>
      </c>
      <c r="J99" t="s">
        <v>126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"17:42:12.180"</f>
        <v>17:42:12.180</v>
      </c>
      <c r="T99" t="str">
        <f>"17:42:11.880"</f>
        <v>17:42:11.880</v>
      </c>
      <c r="U99" t="str">
        <f t="shared" si="3"/>
        <v>A3E2C2</v>
      </c>
      <c r="V99">
        <v>0</v>
      </c>
      <c r="W99">
        <v>0</v>
      </c>
      <c r="X99">
        <v>1</v>
      </c>
      <c r="Z99">
        <v>0</v>
      </c>
      <c r="AA99">
        <v>10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1</v>
      </c>
      <c r="AH99">
        <v>0</v>
      </c>
      <c r="AI99" t="s">
        <v>166</v>
      </c>
      <c r="AJ99">
        <v>30.040848</v>
      </c>
      <c r="AK99" t="s">
        <v>167</v>
      </c>
      <c r="AL99">
        <v>-90.001309000000006</v>
      </c>
      <c r="AM99">
        <v>100</v>
      </c>
      <c r="AN99">
        <v>700</v>
      </c>
      <c r="AO99" t="s">
        <v>118</v>
      </c>
      <c r="AP99">
        <v>85</v>
      </c>
      <c r="AQ99">
        <v>44</v>
      </c>
      <c r="AR99">
        <v>1344</v>
      </c>
      <c r="AZ99">
        <v>1200</v>
      </c>
      <c r="BA99">
        <v>1</v>
      </c>
      <c r="BB99" t="str">
        <f t="shared" si="5"/>
        <v xml:space="preserve">N35DC   </v>
      </c>
      <c r="BC99">
        <v>1</v>
      </c>
      <c r="BE99">
        <v>0</v>
      </c>
      <c r="BF99">
        <v>0</v>
      </c>
      <c r="BG99">
        <v>0</v>
      </c>
      <c r="BH99">
        <v>775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"17:42:12.181"</f>
        <v>17:42:12.181</v>
      </c>
      <c r="CJ99">
        <v>3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16</v>
      </c>
      <c r="CR99">
        <v>3</v>
      </c>
      <c r="CW99">
        <v>118033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"10/21/2020 17:42:05.327"</f>
        <v>10/21/2020 17:42:05.327</v>
      </c>
      <c r="C100" t="str">
        <f t="shared" si="4"/>
        <v>FFDFD3C0</v>
      </c>
      <c r="D100" t="s">
        <v>113</v>
      </c>
      <c r="E100">
        <v>4</v>
      </c>
      <c r="H100">
        <v>162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"17:42:13.258"</f>
        <v>17:42:13.258</v>
      </c>
      <c r="T100" t="str">
        <f>"17:42:12.958"</f>
        <v>17:42:12.958</v>
      </c>
      <c r="U100" t="str">
        <f t="shared" si="3"/>
        <v>A3E2C2</v>
      </c>
      <c r="V100">
        <v>0</v>
      </c>
      <c r="W100">
        <v>0</v>
      </c>
      <c r="X100">
        <v>1</v>
      </c>
      <c r="Z100">
        <v>0</v>
      </c>
      <c r="AA100">
        <v>10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1</v>
      </c>
      <c r="AH100">
        <v>0</v>
      </c>
      <c r="AI100" t="s">
        <v>168</v>
      </c>
      <c r="AJ100">
        <v>30.041063000000001</v>
      </c>
      <c r="AK100" t="s">
        <v>169</v>
      </c>
      <c r="AL100">
        <v>-90.000815000000003</v>
      </c>
      <c r="AM100">
        <v>100</v>
      </c>
      <c r="AN100">
        <v>800</v>
      </c>
      <c r="AO100" t="s">
        <v>118</v>
      </c>
      <c r="AP100">
        <v>84</v>
      </c>
      <c r="AQ100">
        <v>46</v>
      </c>
      <c r="AR100">
        <v>1280</v>
      </c>
      <c r="AZ100">
        <v>1200</v>
      </c>
      <c r="BA100">
        <v>1</v>
      </c>
      <c r="BB100" t="str">
        <f t="shared" si="5"/>
        <v xml:space="preserve">N35DC   </v>
      </c>
      <c r="BC100">
        <v>1</v>
      </c>
      <c r="BE100">
        <v>0</v>
      </c>
      <c r="BF100">
        <v>0</v>
      </c>
      <c r="BG100">
        <v>0</v>
      </c>
      <c r="BH100">
        <v>775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"17:42:13.260"</f>
        <v>17:42:13.260</v>
      </c>
      <c r="CJ100">
        <v>3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16</v>
      </c>
      <c r="CR100">
        <v>3</v>
      </c>
      <c r="CW100">
        <v>118727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"10/21/2020 17:42:05.327"</f>
        <v>10/21/2020 17:42:05.327</v>
      </c>
      <c r="C101" t="str">
        <f t="shared" si="4"/>
        <v>FFDFD3C0</v>
      </c>
      <c r="D101" t="s">
        <v>133</v>
      </c>
      <c r="E101">
        <v>1</v>
      </c>
      <c r="F101">
        <v>1001</v>
      </c>
      <c r="G101" t="s">
        <v>114</v>
      </c>
      <c r="J101" t="s">
        <v>134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"17:42:13.258"</f>
        <v>17:42:13.258</v>
      </c>
      <c r="T101" t="str">
        <f>"17:42:12.958"</f>
        <v>17:42:12.958</v>
      </c>
      <c r="U101" t="str">
        <f t="shared" si="3"/>
        <v>A3E2C2</v>
      </c>
      <c r="V101">
        <v>0</v>
      </c>
      <c r="W101">
        <v>0</v>
      </c>
      <c r="X101">
        <v>1</v>
      </c>
      <c r="Z101">
        <v>0</v>
      </c>
      <c r="AA101">
        <v>10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1</v>
      </c>
      <c r="AH101">
        <v>0</v>
      </c>
      <c r="AI101" t="s">
        <v>168</v>
      </c>
      <c r="AJ101">
        <v>30.041063000000001</v>
      </c>
      <c r="AK101" t="s">
        <v>169</v>
      </c>
      <c r="AL101">
        <v>-90.000815000000003</v>
      </c>
      <c r="AM101">
        <v>100</v>
      </c>
      <c r="AN101">
        <v>800</v>
      </c>
      <c r="AO101" t="s">
        <v>118</v>
      </c>
      <c r="AP101">
        <v>84</v>
      </c>
      <c r="AQ101">
        <v>46</v>
      </c>
      <c r="AR101">
        <v>1280</v>
      </c>
      <c r="AZ101">
        <v>1200</v>
      </c>
      <c r="BA101">
        <v>1</v>
      </c>
      <c r="BB101" t="str">
        <f t="shared" si="5"/>
        <v xml:space="preserve">N35DC   </v>
      </c>
      <c r="BC101">
        <v>1</v>
      </c>
      <c r="BE101">
        <v>0</v>
      </c>
      <c r="BF101">
        <v>0</v>
      </c>
      <c r="BG101">
        <v>0</v>
      </c>
      <c r="BH101">
        <v>775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"17:42:13.260"</f>
        <v>17:42:13.260</v>
      </c>
      <c r="CJ101">
        <v>3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16</v>
      </c>
      <c r="CR101">
        <v>3</v>
      </c>
      <c r="CW101">
        <v>118727</v>
      </c>
      <c r="CY101">
        <v>1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"10/21/2020 17:42:05.327"</f>
        <v>10/21/2020 17:42:05.327</v>
      </c>
      <c r="C102" t="str">
        <f t="shared" si="4"/>
        <v>FFDFD3C0</v>
      </c>
      <c r="D102" t="s">
        <v>130</v>
      </c>
      <c r="E102">
        <v>3</v>
      </c>
      <c r="F102">
        <v>2003</v>
      </c>
      <c r="G102" t="s">
        <v>131</v>
      </c>
      <c r="J102" t="s">
        <v>132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"17:42:13.258"</f>
        <v>17:42:13.258</v>
      </c>
      <c r="T102" t="str">
        <f>"17:42:12.958"</f>
        <v>17:42:12.958</v>
      </c>
      <c r="U102" t="str">
        <f t="shared" si="3"/>
        <v>A3E2C2</v>
      </c>
      <c r="V102">
        <v>0</v>
      </c>
      <c r="W102">
        <v>0</v>
      </c>
      <c r="X102">
        <v>1</v>
      </c>
      <c r="Z102">
        <v>0</v>
      </c>
      <c r="AA102">
        <v>10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1</v>
      </c>
      <c r="AH102">
        <v>0</v>
      </c>
      <c r="AI102" t="s">
        <v>168</v>
      </c>
      <c r="AJ102">
        <v>30.041063000000001</v>
      </c>
      <c r="AK102" t="s">
        <v>169</v>
      </c>
      <c r="AL102">
        <v>-90.000815000000003</v>
      </c>
      <c r="AM102">
        <v>100</v>
      </c>
      <c r="AN102">
        <v>800</v>
      </c>
      <c r="AO102" t="s">
        <v>118</v>
      </c>
      <c r="AP102">
        <v>84</v>
      </c>
      <c r="AQ102">
        <v>46</v>
      </c>
      <c r="AR102">
        <v>1280</v>
      </c>
      <c r="AZ102">
        <v>1200</v>
      </c>
      <c r="BA102">
        <v>1</v>
      </c>
      <c r="BB102" t="str">
        <f t="shared" si="5"/>
        <v xml:space="preserve">N35DC   </v>
      </c>
      <c r="BC102">
        <v>1</v>
      </c>
      <c r="BE102">
        <v>0</v>
      </c>
      <c r="BF102">
        <v>0</v>
      </c>
      <c r="BG102">
        <v>0</v>
      </c>
      <c r="BH102">
        <v>775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"17:42:13.260"</f>
        <v>17:42:13.260</v>
      </c>
      <c r="CJ102">
        <v>3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16</v>
      </c>
      <c r="CR102">
        <v>3</v>
      </c>
      <c r="CW102">
        <v>118727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"10/21/2020 17:42:05.327"</f>
        <v>10/21/2020 17:42:05.327</v>
      </c>
      <c r="C103" t="str">
        <f t="shared" si="4"/>
        <v>FFDFD3C0</v>
      </c>
      <c r="D103" t="s">
        <v>128</v>
      </c>
      <c r="E103">
        <v>9</v>
      </c>
      <c r="H103">
        <v>257</v>
      </c>
      <c r="I103" t="s">
        <v>129</v>
      </c>
      <c r="J103" t="s">
        <v>126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"17:42:13.258"</f>
        <v>17:42:13.258</v>
      </c>
      <c r="T103" t="str">
        <f>"17:42:12.958"</f>
        <v>17:42:12.958</v>
      </c>
      <c r="U103" t="str">
        <f t="shared" si="3"/>
        <v>A3E2C2</v>
      </c>
      <c r="V103">
        <v>0</v>
      </c>
      <c r="W103">
        <v>0</v>
      </c>
      <c r="X103">
        <v>1</v>
      </c>
      <c r="Z103">
        <v>0</v>
      </c>
      <c r="AA103">
        <v>10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1</v>
      </c>
      <c r="AH103">
        <v>0</v>
      </c>
      <c r="AI103" t="s">
        <v>168</v>
      </c>
      <c r="AJ103">
        <v>30.041063000000001</v>
      </c>
      <c r="AK103" t="s">
        <v>169</v>
      </c>
      <c r="AL103">
        <v>-90.000815000000003</v>
      </c>
      <c r="AM103">
        <v>100</v>
      </c>
      <c r="AN103">
        <v>800</v>
      </c>
      <c r="AO103" t="s">
        <v>118</v>
      </c>
      <c r="AP103">
        <v>84</v>
      </c>
      <c r="AQ103">
        <v>46</v>
      </c>
      <c r="AR103">
        <v>1280</v>
      </c>
      <c r="AZ103">
        <v>1200</v>
      </c>
      <c r="BA103">
        <v>1</v>
      </c>
      <c r="BB103" t="str">
        <f t="shared" si="5"/>
        <v xml:space="preserve">N35DC   </v>
      </c>
      <c r="BC103">
        <v>1</v>
      </c>
      <c r="BE103">
        <v>0</v>
      </c>
      <c r="BF103">
        <v>0</v>
      </c>
      <c r="BG103">
        <v>0</v>
      </c>
      <c r="BH103">
        <v>775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"17:42:13.260"</f>
        <v>17:42:13.260</v>
      </c>
      <c r="CJ103">
        <v>3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16</v>
      </c>
      <c r="CR103">
        <v>3</v>
      </c>
      <c r="CW103">
        <v>118727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"10/21/2020 17:42:05.327"</f>
        <v>10/21/2020 17:42:05.327</v>
      </c>
      <c r="C104" t="str">
        <f t="shared" si="4"/>
        <v>FFDFD3C0</v>
      </c>
      <c r="D104" t="s">
        <v>124</v>
      </c>
      <c r="E104">
        <v>2</v>
      </c>
      <c r="H104">
        <v>14</v>
      </c>
      <c r="I104" t="s">
        <v>125</v>
      </c>
      <c r="J104" t="s">
        <v>126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"17:42:13.258"</f>
        <v>17:42:13.258</v>
      </c>
      <c r="T104" t="str">
        <f>"17:42:12.958"</f>
        <v>17:42:12.958</v>
      </c>
      <c r="U104" t="str">
        <f t="shared" si="3"/>
        <v>A3E2C2</v>
      </c>
      <c r="V104">
        <v>0</v>
      </c>
      <c r="W104">
        <v>0</v>
      </c>
      <c r="X104">
        <v>1</v>
      </c>
      <c r="Z104">
        <v>0</v>
      </c>
      <c r="AA104">
        <v>10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1</v>
      </c>
      <c r="AH104">
        <v>0</v>
      </c>
      <c r="AI104" t="s">
        <v>168</v>
      </c>
      <c r="AJ104">
        <v>30.041063000000001</v>
      </c>
      <c r="AK104" t="s">
        <v>169</v>
      </c>
      <c r="AL104">
        <v>-90.000815000000003</v>
      </c>
      <c r="AM104">
        <v>100</v>
      </c>
      <c r="AN104">
        <v>800</v>
      </c>
      <c r="AO104" t="s">
        <v>118</v>
      </c>
      <c r="AP104">
        <v>84</v>
      </c>
      <c r="AQ104">
        <v>46</v>
      </c>
      <c r="AR104">
        <v>1280</v>
      </c>
      <c r="AZ104">
        <v>1200</v>
      </c>
      <c r="BA104">
        <v>1</v>
      </c>
      <c r="BB104" t="str">
        <f t="shared" si="5"/>
        <v xml:space="preserve">N35DC   </v>
      </c>
      <c r="BC104">
        <v>1</v>
      </c>
      <c r="BE104">
        <v>0</v>
      </c>
      <c r="BF104">
        <v>0</v>
      </c>
      <c r="BG104">
        <v>0</v>
      </c>
      <c r="BH104">
        <v>775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"17:42:13.260"</f>
        <v>17:42:13.260</v>
      </c>
      <c r="CJ104">
        <v>3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16</v>
      </c>
      <c r="CR104">
        <v>3</v>
      </c>
      <c r="CW104">
        <v>118727</v>
      </c>
      <c r="CY104">
        <v>1</v>
      </c>
      <c r="CZ104">
        <v>0</v>
      </c>
      <c r="DA104">
        <v>1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"10/21/2020 17:42:06.348"</f>
        <v>10/21/2020 17:42:06.348</v>
      </c>
      <c r="C105" t="str">
        <f t="shared" si="4"/>
        <v>FFDFD3C0</v>
      </c>
      <c r="D105" t="s">
        <v>130</v>
      </c>
      <c r="E105">
        <v>3</v>
      </c>
      <c r="F105">
        <v>2003</v>
      </c>
      <c r="G105" t="s">
        <v>131</v>
      </c>
      <c r="J105" t="s">
        <v>132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"17:42:14.273"</f>
        <v>17:42:14.273</v>
      </c>
      <c r="T105" t="str">
        <f>"17:42:13.873"</f>
        <v>17:42:13.873</v>
      </c>
      <c r="U105" t="str">
        <f t="shared" si="3"/>
        <v>A3E2C2</v>
      </c>
      <c r="V105">
        <v>0</v>
      </c>
      <c r="W105">
        <v>0</v>
      </c>
      <c r="X105">
        <v>1</v>
      </c>
      <c r="Z105">
        <v>0</v>
      </c>
      <c r="AA105">
        <v>10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1</v>
      </c>
      <c r="AH105">
        <v>0</v>
      </c>
      <c r="AI105" t="s">
        <v>170</v>
      </c>
      <c r="AJ105">
        <v>30.041277000000001</v>
      </c>
      <c r="AK105" t="s">
        <v>171</v>
      </c>
      <c r="AL105">
        <v>-90.000386000000006</v>
      </c>
      <c r="AM105">
        <v>100</v>
      </c>
      <c r="AN105">
        <v>800</v>
      </c>
      <c r="AO105" t="s">
        <v>118</v>
      </c>
      <c r="AP105">
        <v>84</v>
      </c>
      <c r="AQ105">
        <v>46</v>
      </c>
      <c r="AR105">
        <v>1152</v>
      </c>
      <c r="AZ105">
        <v>1200</v>
      </c>
      <c r="BA105">
        <v>1</v>
      </c>
      <c r="BB105" t="str">
        <f t="shared" si="5"/>
        <v xml:space="preserve">N35DC   </v>
      </c>
      <c r="BC105">
        <v>1</v>
      </c>
      <c r="BE105">
        <v>0</v>
      </c>
      <c r="BF105">
        <v>0</v>
      </c>
      <c r="BG105">
        <v>0</v>
      </c>
      <c r="BH105">
        <v>800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"17:42:14.280"</f>
        <v>17:42:14.280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16</v>
      </c>
      <c r="CR105">
        <v>3</v>
      </c>
      <c r="CW105">
        <v>119371</v>
      </c>
      <c r="CY105">
        <v>1</v>
      </c>
      <c r="CZ105">
        <v>0</v>
      </c>
      <c r="DA105">
        <v>0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"10/21/2020 17:42:06.348"</f>
        <v>10/21/2020 17:42:06.348</v>
      </c>
      <c r="C106" t="str">
        <f t="shared" si="4"/>
        <v>FFDFD3C0</v>
      </c>
      <c r="D106" t="s">
        <v>124</v>
      </c>
      <c r="E106">
        <v>2</v>
      </c>
      <c r="H106">
        <v>14</v>
      </c>
      <c r="I106" t="s">
        <v>125</v>
      </c>
      <c r="J106" t="s">
        <v>126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"17:42:14.273"</f>
        <v>17:42:14.273</v>
      </c>
      <c r="T106" t="str">
        <f>"17:42:13.873"</f>
        <v>17:42:13.873</v>
      </c>
      <c r="U106" t="str">
        <f t="shared" si="3"/>
        <v>A3E2C2</v>
      </c>
      <c r="V106">
        <v>0</v>
      </c>
      <c r="W106">
        <v>0</v>
      </c>
      <c r="X106">
        <v>1</v>
      </c>
      <c r="Z106">
        <v>0</v>
      </c>
      <c r="AA106">
        <v>10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1</v>
      </c>
      <c r="AH106">
        <v>0</v>
      </c>
      <c r="AI106" t="s">
        <v>170</v>
      </c>
      <c r="AJ106">
        <v>30.041277000000001</v>
      </c>
      <c r="AK106" t="s">
        <v>171</v>
      </c>
      <c r="AL106">
        <v>-90.000386000000006</v>
      </c>
      <c r="AM106">
        <v>100</v>
      </c>
      <c r="AN106">
        <v>800</v>
      </c>
      <c r="AO106" t="s">
        <v>118</v>
      </c>
      <c r="AP106">
        <v>84</v>
      </c>
      <c r="AQ106">
        <v>46</v>
      </c>
      <c r="AR106">
        <v>1152</v>
      </c>
      <c r="AZ106">
        <v>1200</v>
      </c>
      <c r="BA106">
        <v>1</v>
      </c>
      <c r="BB106" t="str">
        <f t="shared" si="5"/>
        <v xml:space="preserve">N35DC   </v>
      </c>
      <c r="BC106">
        <v>1</v>
      </c>
      <c r="BE106">
        <v>0</v>
      </c>
      <c r="BF106">
        <v>0</v>
      </c>
      <c r="BG106">
        <v>0</v>
      </c>
      <c r="BH106">
        <v>800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"17:42:14.280"</f>
        <v>17:42:14.280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16</v>
      </c>
      <c r="CR106">
        <v>3</v>
      </c>
      <c r="CW106">
        <v>119371</v>
      </c>
      <c r="CY106">
        <v>1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"10/21/2020 17:42:06.348"</f>
        <v>10/21/2020 17:42:06.348</v>
      </c>
      <c r="C107" t="str">
        <f t="shared" si="4"/>
        <v>FFDFD3C0</v>
      </c>
      <c r="D107" t="s">
        <v>128</v>
      </c>
      <c r="E107">
        <v>9</v>
      </c>
      <c r="H107">
        <v>257</v>
      </c>
      <c r="I107" t="s">
        <v>129</v>
      </c>
      <c r="J107" t="s">
        <v>126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"17:42:14.273"</f>
        <v>17:42:14.273</v>
      </c>
      <c r="T107" t="str">
        <f>"17:42:13.873"</f>
        <v>17:42:13.873</v>
      </c>
      <c r="U107" t="str">
        <f t="shared" si="3"/>
        <v>A3E2C2</v>
      </c>
      <c r="V107">
        <v>0</v>
      </c>
      <c r="W107">
        <v>0</v>
      </c>
      <c r="X107">
        <v>1</v>
      </c>
      <c r="Z107">
        <v>0</v>
      </c>
      <c r="AA107">
        <v>10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1</v>
      </c>
      <c r="AH107">
        <v>0</v>
      </c>
      <c r="AI107" t="s">
        <v>170</v>
      </c>
      <c r="AJ107">
        <v>30.041277000000001</v>
      </c>
      <c r="AK107" t="s">
        <v>171</v>
      </c>
      <c r="AL107">
        <v>-90.000386000000006</v>
      </c>
      <c r="AM107">
        <v>100</v>
      </c>
      <c r="AN107">
        <v>800</v>
      </c>
      <c r="AO107" t="s">
        <v>118</v>
      </c>
      <c r="AP107">
        <v>84</v>
      </c>
      <c r="AQ107">
        <v>46</v>
      </c>
      <c r="AR107">
        <v>1152</v>
      </c>
      <c r="AZ107">
        <v>1200</v>
      </c>
      <c r="BA107">
        <v>1</v>
      </c>
      <c r="BB107" t="str">
        <f t="shared" si="5"/>
        <v xml:space="preserve">N35DC   </v>
      </c>
      <c r="BC107">
        <v>1</v>
      </c>
      <c r="BE107">
        <v>0</v>
      </c>
      <c r="BF107">
        <v>0</v>
      </c>
      <c r="BG107">
        <v>0</v>
      </c>
      <c r="BH107">
        <v>800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"17:42:14.280"</f>
        <v>17:42:14.280</v>
      </c>
      <c r="CJ107">
        <v>3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16</v>
      </c>
      <c r="CR107">
        <v>3</v>
      </c>
      <c r="CW107">
        <v>119371</v>
      </c>
      <c r="CY107">
        <v>1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"10/21/2020 17:42:06.348"</f>
        <v>10/21/2020 17:42:06.348</v>
      </c>
      <c r="C108" t="str">
        <f t="shared" si="4"/>
        <v>FFDFD3C0</v>
      </c>
      <c r="D108" t="s">
        <v>113</v>
      </c>
      <c r="E108">
        <v>4</v>
      </c>
      <c r="H108">
        <v>162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"17:42:14.273"</f>
        <v>17:42:14.273</v>
      </c>
      <c r="T108" t="str">
        <f>"17:42:13.873"</f>
        <v>17:42:13.873</v>
      </c>
      <c r="U108" t="str">
        <f t="shared" si="3"/>
        <v>A3E2C2</v>
      </c>
      <c r="V108">
        <v>0</v>
      </c>
      <c r="W108">
        <v>0</v>
      </c>
      <c r="X108">
        <v>1</v>
      </c>
      <c r="Z108">
        <v>0</v>
      </c>
      <c r="AA108">
        <v>10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1</v>
      </c>
      <c r="AH108">
        <v>0</v>
      </c>
      <c r="AI108" t="s">
        <v>170</v>
      </c>
      <c r="AJ108">
        <v>30.041277000000001</v>
      </c>
      <c r="AK108" t="s">
        <v>171</v>
      </c>
      <c r="AL108">
        <v>-90.000386000000006</v>
      </c>
      <c r="AM108">
        <v>100</v>
      </c>
      <c r="AN108">
        <v>800</v>
      </c>
      <c r="AO108" t="s">
        <v>118</v>
      </c>
      <c r="AP108">
        <v>84</v>
      </c>
      <c r="AQ108">
        <v>46</v>
      </c>
      <c r="AR108">
        <v>1152</v>
      </c>
      <c r="AZ108">
        <v>1200</v>
      </c>
      <c r="BA108">
        <v>1</v>
      </c>
      <c r="BB108" t="str">
        <f t="shared" si="5"/>
        <v xml:space="preserve">N35DC   </v>
      </c>
      <c r="BC108">
        <v>1</v>
      </c>
      <c r="BE108">
        <v>0</v>
      </c>
      <c r="BF108">
        <v>0</v>
      </c>
      <c r="BG108">
        <v>0</v>
      </c>
      <c r="BH108">
        <v>800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"17:42:14.280"</f>
        <v>17:42:14.280</v>
      </c>
      <c r="CJ108">
        <v>3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16</v>
      </c>
      <c r="CR108">
        <v>3</v>
      </c>
      <c r="CW108">
        <v>119371</v>
      </c>
      <c r="CY108">
        <v>1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"10/21/2020 17:42:06.348"</f>
        <v>10/21/2020 17:42:06.348</v>
      </c>
      <c r="C109" t="str">
        <f t="shared" si="4"/>
        <v>FFDFD3C0</v>
      </c>
      <c r="D109" t="s">
        <v>133</v>
      </c>
      <c r="E109">
        <v>1</v>
      </c>
      <c r="F109">
        <v>1001</v>
      </c>
      <c r="G109" t="s">
        <v>114</v>
      </c>
      <c r="J109" t="s">
        <v>134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"17:42:14.273"</f>
        <v>17:42:14.273</v>
      </c>
      <c r="T109" t="str">
        <f>"17:42:13.873"</f>
        <v>17:42:13.873</v>
      </c>
      <c r="U109" t="str">
        <f t="shared" si="3"/>
        <v>A3E2C2</v>
      </c>
      <c r="V109">
        <v>0</v>
      </c>
      <c r="W109">
        <v>0</v>
      </c>
      <c r="X109">
        <v>1</v>
      </c>
      <c r="Z109">
        <v>0</v>
      </c>
      <c r="AA109">
        <v>10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1</v>
      </c>
      <c r="AH109">
        <v>0</v>
      </c>
      <c r="AI109" t="s">
        <v>170</v>
      </c>
      <c r="AJ109">
        <v>30.041277000000001</v>
      </c>
      <c r="AK109" t="s">
        <v>171</v>
      </c>
      <c r="AL109">
        <v>-90.000386000000006</v>
      </c>
      <c r="AM109">
        <v>100</v>
      </c>
      <c r="AN109">
        <v>800</v>
      </c>
      <c r="AO109" t="s">
        <v>118</v>
      </c>
      <c r="AP109">
        <v>84</v>
      </c>
      <c r="AQ109">
        <v>46</v>
      </c>
      <c r="AR109">
        <v>1152</v>
      </c>
      <c r="AZ109">
        <v>1200</v>
      </c>
      <c r="BA109">
        <v>1</v>
      </c>
      <c r="BB109" t="str">
        <f t="shared" si="5"/>
        <v xml:space="preserve">N35DC   </v>
      </c>
      <c r="BC109">
        <v>1</v>
      </c>
      <c r="BE109">
        <v>0</v>
      </c>
      <c r="BF109">
        <v>0</v>
      </c>
      <c r="BG109">
        <v>0</v>
      </c>
      <c r="BH109">
        <v>800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"17:42:14.280"</f>
        <v>17:42:14.280</v>
      </c>
      <c r="CJ109">
        <v>3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16</v>
      </c>
      <c r="CR109">
        <v>3</v>
      </c>
      <c r="CW109">
        <v>119371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"10/21/2020 17:42:09.244"</f>
        <v>10/21/2020 17:42:09.244</v>
      </c>
      <c r="C110" t="str">
        <f t="shared" si="4"/>
        <v>FFDFD3C0</v>
      </c>
      <c r="D110" t="s">
        <v>124</v>
      </c>
      <c r="E110">
        <v>2</v>
      </c>
      <c r="H110">
        <v>14</v>
      </c>
      <c r="I110" t="s">
        <v>125</v>
      </c>
      <c r="J110" t="s">
        <v>126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"17:42:17.203"</f>
        <v>17:42:17.203</v>
      </c>
      <c r="T110" t="str">
        <f>"17:42:16.803"</f>
        <v>17:42:16.803</v>
      </c>
      <c r="U110" t="str">
        <f t="shared" si="3"/>
        <v>A3E2C2</v>
      </c>
      <c r="V110">
        <v>0</v>
      </c>
      <c r="W110">
        <v>0</v>
      </c>
      <c r="X110">
        <v>1</v>
      </c>
      <c r="Z110">
        <v>0</v>
      </c>
      <c r="AA110">
        <v>10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1</v>
      </c>
      <c r="AH110">
        <v>0</v>
      </c>
      <c r="AI110" t="s">
        <v>172</v>
      </c>
      <c r="AJ110">
        <v>30.041920999999999</v>
      </c>
      <c r="AK110" t="s">
        <v>173</v>
      </c>
      <c r="AL110">
        <v>-89.999033999999995</v>
      </c>
      <c r="AM110">
        <v>100</v>
      </c>
      <c r="AN110">
        <v>800</v>
      </c>
      <c r="AO110" t="s">
        <v>118</v>
      </c>
      <c r="AP110">
        <v>85</v>
      </c>
      <c r="AQ110">
        <v>46</v>
      </c>
      <c r="AR110">
        <v>1088</v>
      </c>
      <c r="AZ110">
        <v>1200</v>
      </c>
      <c r="BA110">
        <v>1</v>
      </c>
      <c r="BB110" t="str">
        <f t="shared" si="5"/>
        <v xml:space="preserve">N35DC   </v>
      </c>
      <c r="BC110">
        <v>1</v>
      </c>
      <c r="BE110">
        <v>0</v>
      </c>
      <c r="BF110">
        <v>0</v>
      </c>
      <c r="BG110">
        <v>0</v>
      </c>
      <c r="BH110">
        <v>850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"17:42:17.205"</f>
        <v>17:42:17.205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16</v>
      </c>
      <c r="CR110">
        <v>0</v>
      </c>
      <c r="CW110">
        <v>5420251</v>
      </c>
      <c r="CY110">
        <v>1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"10/21/2020 17:42:09.244"</f>
        <v>10/21/2020 17:42:09.244</v>
      </c>
      <c r="C111" t="str">
        <f t="shared" si="4"/>
        <v>FFDFD3C0</v>
      </c>
      <c r="D111" t="s">
        <v>128</v>
      </c>
      <c r="E111">
        <v>9</v>
      </c>
      <c r="H111">
        <v>257</v>
      </c>
      <c r="I111" t="s">
        <v>129</v>
      </c>
      <c r="J111" t="s">
        <v>126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"17:42:17.203"</f>
        <v>17:42:17.203</v>
      </c>
      <c r="T111" t="str">
        <f>"17:42:16.803"</f>
        <v>17:42:16.803</v>
      </c>
      <c r="U111" t="str">
        <f t="shared" si="3"/>
        <v>A3E2C2</v>
      </c>
      <c r="V111">
        <v>0</v>
      </c>
      <c r="W111">
        <v>0</v>
      </c>
      <c r="X111">
        <v>1</v>
      </c>
      <c r="Z111">
        <v>0</v>
      </c>
      <c r="AA111">
        <v>10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1</v>
      </c>
      <c r="AH111">
        <v>0</v>
      </c>
      <c r="AI111" t="s">
        <v>172</v>
      </c>
      <c r="AJ111">
        <v>30.041920999999999</v>
      </c>
      <c r="AK111" t="s">
        <v>173</v>
      </c>
      <c r="AL111">
        <v>-89.999033999999995</v>
      </c>
      <c r="AM111">
        <v>100</v>
      </c>
      <c r="AN111">
        <v>800</v>
      </c>
      <c r="AO111" t="s">
        <v>118</v>
      </c>
      <c r="AP111">
        <v>85</v>
      </c>
      <c r="AQ111">
        <v>46</v>
      </c>
      <c r="AR111">
        <v>1088</v>
      </c>
      <c r="AZ111">
        <v>1200</v>
      </c>
      <c r="BA111">
        <v>1</v>
      </c>
      <c r="BB111" t="str">
        <f t="shared" si="5"/>
        <v xml:space="preserve">N35DC   </v>
      </c>
      <c r="BC111">
        <v>1</v>
      </c>
      <c r="BE111">
        <v>0</v>
      </c>
      <c r="BF111">
        <v>0</v>
      </c>
      <c r="BG111">
        <v>0</v>
      </c>
      <c r="BH111">
        <v>850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"17:42:17.205"</f>
        <v>17:42:17.205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16</v>
      </c>
      <c r="CR111">
        <v>0</v>
      </c>
      <c r="CW111">
        <v>5420251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"10/21/2020 17:42:09.244"</f>
        <v>10/21/2020 17:42:09.244</v>
      </c>
      <c r="C112" t="str">
        <f t="shared" si="4"/>
        <v>FFDFD3C0</v>
      </c>
      <c r="D112" t="s">
        <v>133</v>
      </c>
      <c r="E112">
        <v>1</v>
      </c>
      <c r="F112">
        <v>1001</v>
      </c>
      <c r="G112" t="s">
        <v>114</v>
      </c>
      <c r="J112" t="s">
        <v>134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"17:42:17.203"</f>
        <v>17:42:17.203</v>
      </c>
      <c r="T112" t="str">
        <f>"17:42:16.803"</f>
        <v>17:42:16.803</v>
      </c>
      <c r="U112" t="str">
        <f t="shared" si="3"/>
        <v>A3E2C2</v>
      </c>
      <c r="V112">
        <v>0</v>
      </c>
      <c r="W112">
        <v>0</v>
      </c>
      <c r="X112">
        <v>1</v>
      </c>
      <c r="Z112">
        <v>0</v>
      </c>
      <c r="AA112">
        <v>10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1</v>
      </c>
      <c r="AH112">
        <v>0</v>
      </c>
      <c r="AI112" t="s">
        <v>172</v>
      </c>
      <c r="AJ112">
        <v>30.041920999999999</v>
      </c>
      <c r="AK112" t="s">
        <v>173</v>
      </c>
      <c r="AL112">
        <v>-89.999033999999995</v>
      </c>
      <c r="AM112">
        <v>100</v>
      </c>
      <c r="AN112">
        <v>800</v>
      </c>
      <c r="AO112" t="s">
        <v>118</v>
      </c>
      <c r="AP112">
        <v>85</v>
      </c>
      <c r="AQ112">
        <v>46</v>
      </c>
      <c r="AR112">
        <v>1088</v>
      </c>
      <c r="AZ112">
        <v>1200</v>
      </c>
      <c r="BA112">
        <v>1</v>
      </c>
      <c r="BB112" t="str">
        <f t="shared" si="5"/>
        <v xml:space="preserve">N35DC   </v>
      </c>
      <c r="BC112">
        <v>1</v>
      </c>
      <c r="BE112">
        <v>0</v>
      </c>
      <c r="BF112">
        <v>0</v>
      </c>
      <c r="BG112">
        <v>0</v>
      </c>
      <c r="BH112">
        <v>850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"17:42:17.205"</f>
        <v>17:42:17.205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16</v>
      </c>
      <c r="CR112">
        <v>0</v>
      </c>
      <c r="CW112">
        <v>5420251</v>
      </c>
      <c r="CY112">
        <v>1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"10/21/2020 17:42:09.244"</f>
        <v>10/21/2020 17:42:09.244</v>
      </c>
      <c r="C113" t="str">
        <f t="shared" si="4"/>
        <v>FFDFD3C0</v>
      </c>
      <c r="D113" t="s">
        <v>113</v>
      </c>
      <c r="E113">
        <v>4</v>
      </c>
      <c r="H113">
        <v>162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"17:42:17.203"</f>
        <v>17:42:17.203</v>
      </c>
      <c r="T113" t="str">
        <f>"17:42:16.803"</f>
        <v>17:42:16.803</v>
      </c>
      <c r="U113" t="str">
        <f t="shared" si="3"/>
        <v>A3E2C2</v>
      </c>
      <c r="V113">
        <v>0</v>
      </c>
      <c r="W113">
        <v>0</v>
      </c>
      <c r="X113">
        <v>1</v>
      </c>
      <c r="Z113">
        <v>0</v>
      </c>
      <c r="AA113">
        <v>10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1</v>
      </c>
      <c r="AH113">
        <v>0</v>
      </c>
      <c r="AI113" t="s">
        <v>172</v>
      </c>
      <c r="AJ113">
        <v>30.041920999999999</v>
      </c>
      <c r="AK113" t="s">
        <v>173</v>
      </c>
      <c r="AL113">
        <v>-89.999033999999995</v>
      </c>
      <c r="AM113">
        <v>100</v>
      </c>
      <c r="AN113">
        <v>800</v>
      </c>
      <c r="AO113" t="s">
        <v>118</v>
      </c>
      <c r="AP113">
        <v>85</v>
      </c>
      <c r="AQ113">
        <v>46</v>
      </c>
      <c r="AR113">
        <v>1088</v>
      </c>
      <c r="AZ113">
        <v>1200</v>
      </c>
      <c r="BA113">
        <v>1</v>
      </c>
      <c r="BB113" t="str">
        <f t="shared" si="5"/>
        <v xml:space="preserve">N35DC   </v>
      </c>
      <c r="BC113">
        <v>1</v>
      </c>
      <c r="BE113">
        <v>0</v>
      </c>
      <c r="BF113">
        <v>0</v>
      </c>
      <c r="BG113">
        <v>0</v>
      </c>
      <c r="BH113">
        <v>850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"17:42:17.205"</f>
        <v>17:42:17.205</v>
      </c>
      <c r="CJ113">
        <v>3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16</v>
      </c>
      <c r="CR113">
        <v>0</v>
      </c>
      <c r="CW113">
        <v>5420251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"10/21/2020 17:42:09.244"</f>
        <v>10/21/2020 17:42:09.244</v>
      </c>
      <c r="C114" t="str">
        <f t="shared" si="4"/>
        <v>FFDFD3C0</v>
      </c>
      <c r="D114" t="s">
        <v>130</v>
      </c>
      <c r="E114">
        <v>3</v>
      </c>
      <c r="F114">
        <v>2003</v>
      </c>
      <c r="G114" t="s">
        <v>131</v>
      </c>
      <c r="J114" t="s">
        <v>132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"17:42:17.203"</f>
        <v>17:42:17.203</v>
      </c>
      <c r="T114" t="str">
        <f>"17:42:16.803"</f>
        <v>17:42:16.803</v>
      </c>
      <c r="U114" t="str">
        <f t="shared" si="3"/>
        <v>A3E2C2</v>
      </c>
      <c r="V114">
        <v>0</v>
      </c>
      <c r="W114">
        <v>0</v>
      </c>
      <c r="X114">
        <v>1</v>
      </c>
      <c r="Z114">
        <v>0</v>
      </c>
      <c r="AA114">
        <v>10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1</v>
      </c>
      <c r="AH114">
        <v>0</v>
      </c>
      <c r="AI114" t="s">
        <v>172</v>
      </c>
      <c r="AJ114">
        <v>30.041920999999999</v>
      </c>
      <c r="AK114" t="s">
        <v>173</v>
      </c>
      <c r="AL114">
        <v>-89.999033999999995</v>
      </c>
      <c r="AM114">
        <v>100</v>
      </c>
      <c r="AN114">
        <v>800</v>
      </c>
      <c r="AO114" t="s">
        <v>118</v>
      </c>
      <c r="AP114">
        <v>85</v>
      </c>
      <c r="AQ114">
        <v>46</v>
      </c>
      <c r="AR114">
        <v>1088</v>
      </c>
      <c r="AZ114">
        <v>1200</v>
      </c>
      <c r="BA114">
        <v>1</v>
      </c>
      <c r="BB114" t="str">
        <f t="shared" si="5"/>
        <v xml:space="preserve">N35DC   </v>
      </c>
      <c r="BC114">
        <v>1</v>
      </c>
      <c r="BE114">
        <v>0</v>
      </c>
      <c r="BF114">
        <v>0</v>
      </c>
      <c r="BG114">
        <v>0</v>
      </c>
      <c r="BH114">
        <v>850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"17:42:17.205"</f>
        <v>17:42:17.205</v>
      </c>
      <c r="CJ114">
        <v>3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16</v>
      </c>
      <c r="CR114">
        <v>0</v>
      </c>
      <c r="CW114">
        <v>5420251</v>
      </c>
      <c r="CY114">
        <v>1</v>
      </c>
      <c r="CZ114">
        <v>0</v>
      </c>
      <c r="DA114">
        <v>1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"10/21/2020 17:42:10.407"</f>
        <v>10/21/2020 17:42:10.407</v>
      </c>
      <c r="C115" t="str">
        <f t="shared" si="4"/>
        <v>FFDFD3C0</v>
      </c>
      <c r="D115" t="s">
        <v>124</v>
      </c>
      <c r="E115">
        <v>2</v>
      </c>
      <c r="H115">
        <v>14</v>
      </c>
      <c r="I115" t="s">
        <v>125</v>
      </c>
      <c r="J115" t="s">
        <v>126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ref="S115:T119" si="6">"17:42:18.344"</f>
        <v>17:42:18.344</v>
      </c>
      <c r="T115" t="str">
        <f t="shared" si="6"/>
        <v>17:42:18.344</v>
      </c>
      <c r="U115" t="str">
        <f t="shared" si="3"/>
        <v>A3E2C2</v>
      </c>
      <c r="V115">
        <v>0</v>
      </c>
      <c r="W115">
        <v>0</v>
      </c>
      <c r="X115">
        <v>1</v>
      </c>
      <c r="Z115">
        <v>0</v>
      </c>
      <c r="AA115">
        <v>10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1</v>
      </c>
      <c r="AH115">
        <v>0</v>
      </c>
      <c r="AI115" t="s">
        <v>174</v>
      </c>
      <c r="AJ115">
        <v>30.042157</v>
      </c>
      <c r="AK115" t="s">
        <v>175</v>
      </c>
      <c r="AL115">
        <v>-89.998519000000002</v>
      </c>
      <c r="AM115">
        <v>100</v>
      </c>
      <c r="AN115">
        <v>900</v>
      </c>
      <c r="AO115" t="s">
        <v>118</v>
      </c>
      <c r="AP115">
        <v>86</v>
      </c>
      <c r="AQ115">
        <v>46</v>
      </c>
      <c r="AR115">
        <v>1024</v>
      </c>
      <c r="AZ115">
        <v>1200</v>
      </c>
      <c r="BA115">
        <v>1</v>
      </c>
      <c r="BB115" t="str">
        <f t="shared" si="5"/>
        <v xml:space="preserve">N35DC   </v>
      </c>
      <c r="BC115">
        <v>1</v>
      </c>
      <c r="BE115">
        <v>0</v>
      </c>
      <c r="BF115">
        <v>0</v>
      </c>
      <c r="BG115">
        <v>0</v>
      </c>
      <c r="BH115">
        <v>875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"17:42:18.345"</f>
        <v>17:42:18.345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16</v>
      </c>
      <c r="CR115">
        <v>0</v>
      </c>
      <c r="CW115">
        <v>5421075</v>
      </c>
      <c r="CY115">
        <v>1</v>
      </c>
      <c r="CZ115">
        <v>0</v>
      </c>
      <c r="DA115">
        <v>0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"10/21/2020 17:42:10.407"</f>
        <v>10/21/2020 17:42:10.407</v>
      </c>
      <c r="C116" t="str">
        <f t="shared" si="4"/>
        <v>FFDFD3C0</v>
      </c>
      <c r="D116" t="s">
        <v>128</v>
      </c>
      <c r="E116">
        <v>9</v>
      </c>
      <c r="H116">
        <v>257</v>
      </c>
      <c r="I116" t="s">
        <v>129</v>
      </c>
      <c r="J116" t="s">
        <v>126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6"/>
        <v>17:42:18.344</v>
      </c>
      <c r="T116" t="str">
        <f t="shared" si="6"/>
        <v>17:42:18.344</v>
      </c>
      <c r="U116" t="str">
        <f t="shared" si="3"/>
        <v>A3E2C2</v>
      </c>
      <c r="V116">
        <v>0</v>
      </c>
      <c r="W116">
        <v>0</v>
      </c>
      <c r="X116">
        <v>1</v>
      </c>
      <c r="Z116">
        <v>0</v>
      </c>
      <c r="AA116">
        <v>10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1</v>
      </c>
      <c r="AH116">
        <v>0</v>
      </c>
      <c r="AI116" t="s">
        <v>174</v>
      </c>
      <c r="AJ116">
        <v>30.042157</v>
      </c>
      <c r="AK116" t="s">
        <v>175</v>
      </c>
      <c r="AL116">
        <v>-89.998519000000002</v>
      </c>
      <c r="AM116">
        <v>100</v>
      </c>
      <c r="AN116">
        <v>900</v>
      </c>
      <c r="AO116" t="s">
        <v>118</v>
      </c>
      <c r="AP116">
        <v>86</v>
      </c>
      <c r="AQ116">
        <v>46</v>
      </c>
      <c r="AR116">
        <v>1024</v>
      </c>
      <c r="AZ116">
        <v>1200</v>
      </c>
      <c r="BA116">
        <v>1</v>
      </c>
      <c r="BB116" t="str">
        <f t="shared" si="5"/>
        <v xml:space="preserve">N35DC   </v>
      </c>
      <c r="BC116">
        <v>1</v>
      </c>
      <c r="BE116">
        <v>0</v>
      </c>
      <c r="BF116">
        <v>0</v>
      </c>
      <c r="BG116">
        <v>0</v>
      </c>
      <c r="BH116">
        <v>875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"17:42:18.345"</f>
        <v>17:42:18.345</v>
      </c>
      <c r="CJ116">
        <v>3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16</v>
      </c>
      <c r="CR116">
        <v>0</v>
      </c>
      <c r="CW116">
        <v>5421075</v>
      </c>
      <c r="CY116">
        <v>1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"10/21/2020 17:42:10.407"</f>
        <v>10/21/2020 17:42:10.407</v>
      </c>
      <c r="C117" t="str">
        <f t="shared" si="4"/>
        <v>FFDFD3C0</v>
      </c>
      <c r="D117" t="s">
        <v>133</v>
      </c>
      <c r="E117">
        <v>1</v>
      </c>
      <c r="F117">
        <v>1001</v>
      </c>
      <c r="G117" t="s">
        <v>114</v>
      </c>
      <c r="J117" t="s">
        <v>134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6"/>
        <v>17:42:18.344</v>
      </c>
      <c r="T117" t="str">
        <f t="shared" si="6"/>
        <v>17:42:18.344</v>
      </c>
      <c r="U117" t="str">
        <f t="shared" si="3"/>
        <v>A3E2C2</v>
      </c>
      <c r="V117">
        <v>0</v>
      </c>
      <c r="W117">
        <v>0</v>
      </c>
      <c r="X117">
        <v>1</v>
      </c>
      <c r="Z117">
        <v>0</v>
      </c>
      <c r="AA117">
        <v>10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1</v>
      </c>
      <c r="AH117">
        <v>0</v>
      </c>
      <c r="AI117" t="s">
        <v>174</v>
      </c>
      <c r="AJ117">
        <v>30.042157</v>
      </c>
      <c r="AK117" t="s">
        <v>175</v>
      </c>
      <c r="AL117">
        <v>-89.998519000000002</v>
      </c>
      <c r="AM117">
        <v>100</v>
      </c>
      <c r="AN117">
        <v>900</v>
      </c>
      <c r="AO117" t="s">
        <v>118</v>
      </c>
      <c r="AP117">
        <v>86</v>
      </c>
      <c r="AQ117">
        <v>46</v>
      </c>
      <c r="AR117">
        <v>1024</v>
      </c>
      <c r="AZ117">
        <v>1200</v>
      </c>
      <c r="BA117">
        <v>1</v>
      </c>
      <c r="BB117" t="str">
        <f t="shared" si="5"/>
        <v xml:space="preserve">N35DC   </v>
      </c>
      <c r="BC117">
        <v>1</v>
      </c>
      <c r="BE117">
        <v>0</v>
      </c>
      <c r="BF117">
        <v>0</v>
      </c>
      <c r="BG117">
        <v>0</v>
      </c>
      <c r="BH117">
        <v>875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"17:42:18.345"</f>
        <v>17:42:18.345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16</v>
      </c>
      <c r="CR117">
        <v>0</v>
      </c>
      <c r="CW117">
        <v>5421075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"10/21/2020 17:42:10.407"</f>
        <v>10/21/2020 17:42:10.407</v>
      </c>
      <c r="C118" t="str">
        <f t="shared" si="4"/>
        <v>FFDFD3C0</v>
      </c>
      <c r="D118" t="s">
        <v>113</v>
      </c>
      <c r="E118">
        <v>4</v>
      </c>
      <c r="H118">
        <v>162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"/>
        <v>17:42:18.344</v>
      </c>
      <c r="T118" t="str">
        <f t="shared" si="6"/>
        <v>17:42:18.344</v>
      </c>
      <c r="U118" t="str">
        <f t="shared" si="3"/>
        <v>A3E2C2</v>
      </c>
      <c r="V118">
        <v>0</v>
      </c>
      <c r="W118">
        <v>0</v>
      </c>
      <c r="X118">
        <v>1</v>
      </c>
      <c r="Z118">
        <v>0</v>
      </c>
      <c r="AA118">
        <v>10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1</v>
      </c>
      <c r="AH118">
        <v>0</v>
      </c>
      <c r="AI118" t="s">
        <v>174</v>
      </c>
      <c r="AJ118">
        <v>30.042157</v>
      </c>
      <c r="AK118" t="s">
        <v>175</v>
      </c>
      <c r="AL118">
        <v>-89.998519000000002</v>
      </c>
      <c r="AM118">
        <v>100</v>
      </c>
      <c r="AN118">
        <v>900</v>
      </c>
      <c r="AO118" t="s">
        <v>118</v>
      </c>
      <c r="AP118">
        <v>86</v>
      </c>
      <c r="AQ118">
        <v>46</v>
      </c>
      <c r="AR118">
        <v>1024</v>
      </c>
      <c r="AZ118">
        <v>1200</v>
      </c>
      <c r="BA118">
        <v>1</v>
      </c>
      <c r="BB118" t="str">
        <f t="shared" si="5"/>
        <v xml:space="preserve">N35DC   </v>
      </c>
      <c r="BC118">
        <v>1</v>
      </c>
      <c r="BE118">
        <v>0</v>
      </c>
      <c r="BF118">
        <v>0</v>
      </c>
      <c r="BG118">
        <v>0</v>
      </c>
      <c r="BH118">
        <v>875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"17:42:18.345"</f>
        <v>17:42:18.345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16</v>
      </c>
      <c r="CR118">
        <v>0</v>
      </c>
      <c r="CW118">
        <v>5421075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"10/21/2020 17:42:10.407"</f>
        <v>10/21/2020 17:42:10.407</v>
      </c>
      <c r="C119" t="str">
        <f t="shared" si="4"/>
        <v>FFDFD3C0</v>
      </c>
      <c r="D119" t="s">
        <v>130</v>
      </c>
      <c r="E119">
        <v>3</v>
      </c>
      <c r="F119">
        <v>2003</v>
      </c>
      <c r="G119" t="s">
        <v>131</v>
      </c>
      <c r="J119" t="s">
        <v>132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6"/>
        <v>17:42:18.344</v>
      </c>
      <c r="T119" t="str">
        <f t="shared" si="6"/>
        <v>17:42:18.344</v>
      </c>
      <c r="U119" t="str">
        <f t="shared" si="3"/>
        <v>A3E2C2</v>
      </c>
      <c r="V119">
        <v>0</v>
      </c>
      <c r="W119">
        <v>0</v>
      </c>
      <c r="X119">
        <v>1</v>
      </c>
      <c r="Z119">
        <v>0</v>
      </c>
      <c r="AA119">
        <v>10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1</v>
      </c>
      <c r="AH119">
        <v>0</v>
      </c>
      <c r="AI119" t="s">
        <v>174</v>
      </c>
      <c r="AJ119">
        <v>30.042157</v>
      </c>
      <c r="AK119" t="s">
        <v>175</v>
      </c>
      <c r="AL119">
        <v>-89.998519000000002</v>
      </c>
      <c r="AM119">
        <v>100</v>
      </c>
      <c r="AN119">
        <v>900</v>
      </c>
      <c r="AO119" t="s">
        <v>118</v>
      </c>
      <c r="AP119">
        <v>86</v>
      </c>
      <c r="AQ119">
        <v>46</v>
      </c>
      <c r="AR119">
        <v>1024</v>
      </c>
      <c r="AZ119">
        <v>1200</v>
      </c>
      <c r="BA119">
        <v>1</v>
      </c>
      <c r="BB119" t="str">
        <f t="shared" si="5"/>
        <v xml:space="preserve">N35DC   </v>
      </c>
      <c r="BC119">
        <v>1</v>
      </c>
      <c r="BE119">
        <v>0</v>
      </c>
      <c r="BF119">
        <v>0</v>
      </c>
      <c r="BG119">
        <v>0</v>
      </c>
      <c r="BH119">
        <v>875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"17:42:18.345"</f>
        <v>17:42:18.345</v>
      </c>
      <c r="CJ119">
        <v>3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16</v>
      </c>
      <c r="CR119">
        <v>0</v>
      </c>
      <c r="CW119">
        <v>5421075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"10/21/2020 17:42:11.548"</f>
        <v>10/21/2020 17:42:11.548</v>
      </c>
      <c r="C120" t="str">
        <f t="shared" si="4"/>
        <v>FFDFD3C0</v>
      </c>
      <c r="D120" t="s">
        <v>113</v>
      </c>
      <c r="E120">
        <v>4</v>
      </c>
      <c r="H120">
        <v>162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"17:42:19.484"</f>
        <v>17:42:19.484</v>
      </c>
      <c r="T120" t="str">
        <f>"17:42:19.384"</f>
        <v>17:42:19.384</v>
      </c>
      <c r="U120" t="str">
        <f t="shared" si="3"/>
        <v>A3E2C2</v>
      </c>
      <c r="V120">
        <v>0</v>
      </c>
      <c r="W120">
        <v>0</v>
      </c>
      <c r="X120">
        <v>1</v>
      </c>
      <c r="Z120">
        <v>0</v>
      </c>
      <c r="AA120">
        <v>10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1</v>
      </c>
      <c r="AH120">
        <v>0</v>
      </c>
      <c r="AI120" t="s">
        <v>176</v>
      </c>
      <c r="AJ120">
        <v>30.042393000000001</v>
      </c>
      <c r="AK120" t="s">
        <v>177</v>
      </c>
      <c r="AL120">
        <v>-89.998025999999996</v>
      </c>
      <c r="AM120">
        <v>100</v>
      </c>
      <c r="AN120">
        <v>900</v>
      </c>
      <c r="AO120" t="s">
        <v>118</v>
      </c>
      <c r="AP120">
        <v>86</v>
      </c>
      <c r="AQ120">
        <v>46</v>
      </c>
      <c r="AR120">
        <v>1024</v>
      </c>
      <c r="AZ120">
        <v>1200</v>
      </c>
      <c r="BA120">
        <v>1</v>
      </c>
      <c r="BB120" t="str">
        <f t="shared" si="5"/>
        <v xml:space="preserve">N35DC   </v>
      </c>
      <c r="BC120">
        <v>1</v>
      </c>
      <c r="BE120">
        <v>0</v>
      </c>
      <c r="BF120">
        <v>0</v>
      </c>
      <c r="BG120">
        <v>0</v>
      </c>
      <c r="BH120">
        <v>900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"17:42:19.485"</f>
        <v>17:42:19.485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16</v>
      </c>
      <c r="CR120">
        <v>3</v>
      </c>
      <c r="CW120">
        <v>122497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"10/21/2020 17:42:11.548"</f>
        <v>10/21/2020 17:42:11.548</v>
      </c>
      <c r="C121" t="str">
        <f t="shared" si="4"/>
        <v>FFDFD3C0</v>
      </c>
      <c r="D121" t="s">
        <v>130</v>
      </c>
      <c r="E121">
        <v>3</v>
      </c>
      <c r="F121">
        <v>2003</v>
      </c>
      <c r="G121" t="s">
        <v>131</v>
      </c>
      <c r="J121" t="s">
        <v>132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"17:42:19.484"</f>
        <v>17:42:19.484</v>
      </c>
      <c r="T121" t="str">
        <f>"17:42:19.384"</f>
        <v>17:42:19.384</v>
      </c>
      <c r="U121" t="str">
        <f t="shared" si="3"/>
        <v>A3E2C2</v>
      </c>
      <c r="V121">
        <v>0</v>
      </c>
      <c r="W121">
        <v>0</v>
      </c>
      <c r="X121">
        <v>1</v>
      </c>
      <c r="Z121">
        <v>0</v>
      </c>
      <c r="AA121">
        <v>10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1</v>
      </c>
      <c r="AH121">
        <v>0</v>
      </c>
      <c r="AI121" t="s">
        <v>176</v>
      </c>
      <c r="AJ121">
        <v>30.042393000000001</v>
      </c>
      <c r="AK121" t="s">
        <v>177</v>
      </c>
      <c r="AL121">
        <v>-89.998025999999996</v>
      </c>
      <c r="AM121">
        <v>100</v>
      </c>
      <c r="AN121">
        <v>900</v>
      </c>
      <c r="AO121" t="s">
        <v>118</v>
      </c>
      <c r="AP121">
        <v>86</v>
      </c>
      <c r="AQ121">
        <v>46</v>
      </c>
      <c r="AR121">
        <v>1024</v>
      </c>
      <c r="AZ121">
        <v>1200</v>
      </c>
      <c r="BA121">
        <v>1</v>
      </c>
      <c r="BB121" t="str">
        <f t="shared" si="5"/>
        <v xml:space="preserve">N35DC   </v>
      </c>
      <c r="BC121">
        <v>1</v>
      </c>
      <c r="BE121">
        <v>0</v>
      </c>
      <c r="BF121">
        <v>0</v>
      </c>
      <c r="BG121">
        <v>0</v>
      </c>
      <c r="BH121">
        <v>900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"17:42:19.485"</f>
        <v>17:42:19.485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16</v>
      </c>
      <c r="CR121">
        <v>3</v>
      </c>
      <c r="CW121">
        <v>122497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"10/21/2020 17:42:11.548"</f>
        <v>10/21/2020 17:42:11.548</v>
      </c>
      <c r="C122" t="str">
        <f t="shared" si="4"/>
        <v>FFDFD3C0</v>
      </c>
      <c r="D122" t="s">
        <v>124</v>
      </c>
      <c r="E122">
        <v>2</v>
      </c>
      <c r="H122">
        <v>14</v>
      </c>
      <c r="I122" t="s">
        <v>125</v>
      </c>
      <c r="J122" t="s">
        <v>126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"17:42:19.484"</f>
        <v>17:42:19.484</v>
      </c>
      <c r="T122" t="str">
        <f>"17:42:19.384"</f>
        <v>17:42:19.384</v>
      </c>
      <c r="U122" t="str">
        <f t="shared" si="3"/>
        <v>A3E2C2</v>
      </c>
      <c r="V122">
        <v>0</v>
      </c>
      <c r="W122">
        <v>0</v>
      </c>
      <c r="X122">
        <v>1</v>
      </c>
      <c r="Z122">
        <v>0</v>
      </c>
      <c r="AA122">
        <v>10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1</v>
      </c>
      <c r="AH122">
        <v>0</v>
      </c>
      <c r="AI122" t="s">
        <v>176</v>
      </c>
      <c r="AJ122">
        <v>30.042393000000001</v>
      </c>
      <c r="AK122" t="s">
        <v>177</v>
      </c>
      <c r="AL122">
        <v>-89.998025999999996</v>
      </c>
      <c r="AM122">
        <v>100</v>
      </c>
      <c r="AN122">
        <v>900</v>
      </c>
      <c r="AO122" t="s">
        <v>118</v>
      </c>
      <c r="AP122">
        <v>86</v>
      </c>
      <c r="AQ122">
        <v>46</v>
      </c>
      <c r="AR122">
        <v>1024</v>
      </c>
      <c r="AZ122">
        <v>1200</v>
      </c>
      <c r="BA122">
        <v>1</v>
      </c>
      <c r="BB122" t="str">
        <f t="shared" si="5"/>
        <v xml:space="preserve">N35DC   </v>
      </c>
      <c r="BC122">
        <v>1</v>
      </c>
      <c r="BE122">
        <v>0</v>
      </c>
      <c r="BF122">
        <v>0</v>
      </c>
      <c r="BG122">
        <v>0</v>
      </c>
      <c r="BH122">
        <v>900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"17:42:19.485"</f>
        <v>17:42:19.485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16</v>
      </c>
      <c r="CR122">
        <v>3</v>
      </c>
      <c r="CW122">
        <v>122497</v>
      </c>
      <c r="CY122">
        <v>1</v>
      </c>
      <c r="CZ122">
        <v>0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"10/21/2020 17:42:11.548"</f>
        <v>10/21/2020 17:42:11.548</v>
      </c>
      <c r="C123" t="str">
        <f t="shared" si="4"/>
        <v>FFDFD3C0</v>
      </c>
      <c r="D123" t="s">
        <v>128</v>
      </c>
      <c r="E123">
        <v>9</v>
      </c>
      <c r="H123">
        <v>257</v>
      </c>
      <c r="I123" t="s">
        <v>129</v>
      </c>
      <c r="J123" t="s">
        <v>126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"17:42:19.484"</f>
        <v>17:42:19.484</v>
      </c>
      <c r="T123" t="str">
        <f>"17:42:19.384"</f>
        <v>17:42:19.384</v>
      </c>
      <c r="U123" t="str">
        <f t="shared" si="3"/>
        <v>A3E2C2</v>
      </c>
      <c r="V123">
        <v>0</v>
      </c>
      <c r="W123">
        <v>0</v>
      </c>
      <c r="X123">
        <v>1</v>
      </c>
      <c r="Z123">
        <v>0</v>
      </c>
      <c r="AA123">
        <v>10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1</v>
      </c>
      <c r="AH123">
        <v>0</v>
      </c>
      <c r="AI123" t="s">
        <v>176</v>
      </c>
      <c r="AJ123">
        <v>30.042393000000001</v>
      </c>
      <c r="AK123" t="s">
        <v>177</v>
      </c>
      <c r="AL123">
        <v>-89.998025999999996</v>
      </c>
      <c r="AM123">
        <v>100</v>
      </c>
      <c r="AN123">
        <v>900</v>
      </c>
      <c r="AO123" t="s">
        <v>118</v>
      </c>
      <c r="AP123">
        <v>86</v>
      </c>
      <c r="AQ123">
        <v>46</v>
      </c>
      <c r="AR123">
        <v>1024</v>
      </c>
      <c r="AZ123">
        <v>1200</v>
      </c>
      <c r="BA123">
        <v>1</v>
      </c>
      <c r="BB123" t="str">
        <f t="shared" si="5"/>
        <v xml:space="preserve">N35DC   </v>
      </c>
      <c r="BC123">
        <v>1</v>
      </c>
      <c r="BE123">
        <v>0</v>
      </c>
      <c r="BF123">
        <v>0</v>
      </c>
      <c r="BG123">
        <v>0</v>
      </c>
      <c r="BH123">
        <v>900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"17:42:19.485"</f>
        <v>17:42:19.485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16</v>
      </c>
      <c r="CR123">
        <v>3</v>
      </c>
      <c r="CW123">
        <v>122497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"10/21/2020 17:42:11.548"</f>
        <v>10/21/2020 17:42:11.548</v>
      </c>
      <c r="C124" t="str">
        <f t="shared" si="4"/>
        <v>FFDFD3C0</v>
      </c>
      <c r="D124" t="s">
        <v>133</v>
      </c>
      <c r="E124">
        <v>1</v>
      </c>
      <c r="F124">
        <v>1001</v>
      </c>
      <c r="G124" t="s">
        <v>114</v>
      </c>
      <c r="J124" t="s">
        <v>134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"17:42:19.484"</f>
        <v>17:42:19.484</v>
      </c>
      <c r="T124" t="str">
        <f>"17:42:19.384"</f>
        <v>17:42:19.384</v>
      </c>
      <c r="U124" t="str">
        <f t="shared" si="3"/>
        <v>A3E2C2</v>
      </c>
      <c r="V124">
        <v>0</v>
      </c>
      <c r="W124">
        <v>0</v>
      </c>
      <c r="X124">
        <v>1</v>
      </c>
      <c r="Z124">
        <v>0</v>
      </c>
      <c r="AA124">
        <v>10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1</v>
      </c>
      <c r="AH124">
        <v>0</v>
      </c>
      <c r="AI124" t="s">
        <v>176</v>
      </c>
      <c r="AJ124">
        <v>30.042393000000001</v>
      </c>
      <c r="AK124" t="s">
        <v>177</v>
      </c>
      <c r="AL124">
        <v>-89.998025999999996</v>
      </c>
      <c r="AM124">
        <v>100</v>
      </c>
      <c r="AN124">
        <v>900</v>
      </c>
      <c r="AO124" t="s">
        <v>118</v>
      </c>
      <c r="AP124">
        <v>86</v>
      </c>
      <c r="AQ124">
        <v>46</v>
      </c>
      <c r="AR124">
        <v>1024</v>
      </c>
      <c r="AZ124">
        <v>1200</v>
      </c>
      <c r="BA124">
        <v>1</v>
      </c>
      <c r="BB124" t="str">
        <f t="shared" si="5"/>
        <v xml:space="preserve">N35DC   </v>
      </c>
      <c r="BC124">
        <v>1</v>
      </c>
      <c r="BE124">
        <v>0</v>
      </c>
      <c r="BF124">
        <v>0</v>
      </c>
      <c r="BG124">
        <v>0</v>
      </c>
      <c r="BH124">
        <v>900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"17:42:19.485"</f>
        <v>17:42:19.485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16</v>
      </c>
      <c r="CR124">
        <v>3</v>
      </c>
      <c r="CW124">
        <v>122497</v>
      </c>
      <c r="CY124">
        <v>1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"10/21/2020 17:42:14.288"</f>
        <v>10/21/2020 17:42:14.288</v>
      </c>
      <c r="C125" t="str">
        <f t="shared" si="4"/>
        <v>FFDFD3C0</v>
      </c>
      <c r="D125" t="s">
        <v>130</v>
      </c>
      <c r="E125">
        <v>3</v>
      </c>
      <c r="F125">
        <v>2003</v>
      </c>
      <c r="G125" t="s">
        <v>131</v>
      </c>
      <c r="J125" t="s">
        <v>132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"17:42:22.227"</f>
        <v>17:42:22.227</v>
      </c>
      <c r="T125" t="str">
        <f>"17:42:21.827"</f>
        <v>17:42:21.827</v>
      </c>
      <c r="U125" t="str">
        <f t="shared" si="3"/>
        <v>A3E2C2</v>
      </c>
      <c r="V125">
        <v>0</v>
      </c>
      <c r="W125">
        <v>0</v>
      </c>
      <c r="X125">
        <v>1</v>
      </c>
      <c r="Z125">
        <v>0</v>
      </c>
      <c r="AA125">
        <v>10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1</v>
      </c>
      <c r="AH125">
        <v>0</v>
      </c>
      <c r="AI125" t="s">
        <v>178</v>
      </c>
      <c r="AJ125">
        <v>30.042950999999999</v>
      </c>
      <c r="AK125" t="s">
        <v>179</v>
      </c>
      <c r="AL125">
        <v>-89.996759999999995</v>
      </c>
      <c r="AM125">
        <v>100</v>
      </c>
      <c r="AN125">
        <v>900</v>
      </c>
      <c r="AO125" t="s">
        <v>118</v>
      </c>
      <c r="AP125">
        <v>87</v>
      </c>
      <c r="AQ125">
        <v>44</v>
      </c>
      <c r="AR125">
        <v>1088</v>
      </c>
      <c r="AZ125">
        <v>1200</v>
      </c>
      <c r="BA125">
        <v>1</v>
      </c>
      <c r="BB125" t="str">
        <f t="shared" si="5"/>
        <v xml:space="preserve">N35DC   </v>
      </c>
      <c r="BC125">
        <v>1</v>
      </c>
      <c r="BE125">
        <v>0</v>
      </c>
      <c r="BF125">
        <v>0</v>
      </c>
      <c r="BG125">
        <v>0</v>
      </c>
      <c r="BH125">
        <v>950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"17:42:22.230"</f>
        <v>17:42:22.230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16</v>
      </c>
      <c r="CR125">
        <v>3</v>
      </c>
      <c r="CW125">
        <v>124159</v>
      </c>
      <c r="CY125">
        <v>1</v>
      </c>
      <c r="CZ125">
        <v>0</v>
      </c>
      <c r="DA125">
        <v>0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"10/21/2020 17:42:14.288"</f>
        <v>10/21/2020 17:42:14.288</v>
      </c>
      <c r="C126" t="str">
        <f t="shared" si="4"/>
        <v>FFDFD3C0</v>
      </c>
      <c r="D126" t="s">
        <v>124</v>
      </c>
      <c r="E126">
        <v>2</v>
      </c>
      <c r="H126">
        <v>14</v>
      </c>
      <c r="I126" t="s">
        <v>125</v>
      </c>
      <c r="J126" t="s">
        <v>126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"17:42:22.227"</f>
        <v>17:42:22.227</v>
      </c>
      <c r="T126" t="str">
        <f>"17:42:21.827"</f>
        <v>17:42:21.827</v>
      </c>
      <c r="U126" t="str">
        <f t="shared" si="3"/>
        <v>A3E2C2</v>
      </c>
      <c r="V126">
        <v>0</v>
      </c>
      <c r="W126">
        <v>0</v>
      </c>
      <c r="X126">
        <v>1</v>
      </c>
      <c r="Z126">
        <v>0</v>
      </c>
      <c r="AA126">
        <v>10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1</v>
      </c>
      <c r="AH126">
        <v>0</v>
      </c>
      <c r="AI126" t="s">
        <v>178</v>
      </c>
      <c r="AJ126">
        <v>30.042950999999999</v>
      </c>
      <c r="AK126" t="s">
        <v>179</v>
      </c>
      <c r="AL126">
        <v>-89.996759999999995</v>
      </c>
      <c r="AM126">
        <v>100</v>
      </c>
      <c r="AN126">
        <v>900</v>
      </c>
      <c r="AO126" t="s">
        <v>118</v>
      </c>
      <c r="AP126">
        <v>87</v>
      </c>
      <c r="AQ126">
        <v>44</v>
      </c>
      <c r="AR126">
        <v>1088</v>
      </c>
      <c r="AZ126">
        <v>1200</v>
      </c>
      <c r="BA126">
        <v>1</v>
      </c>
      <c r="BB126" t="str">
        <f t="shared" si="5"/>
        <v xml:space="preserve">N35DC   </v>
      </c>
      <c r="BC126">
        <v>1</v>
      </c>
      <c r="BE126">
        <v>0</v>
      </c>
      <c r="BF126">
        <v>0</v>
      </c>
      <c r="BG126">
        <v>0</v>
      </c>
      <c r="BH126">
        <v>950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"17:42:22.230"</f>
        <v>17:42:22.230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16</v>
      </c>
      <c r="CR126">
        <v>3</v>
      </c>
      <c r="CW126">
        <v>124159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"10/21/2020 17:42:14.288"</f>
        <v>10/21/2020 17:42:14.288</v>
      </c>
      <c r="C127" t="str">
        <f t="shared" si="4"/>
        <v>FFDFD3C0</v>
      </c>
      <c r="D127" t="s">
        <v>128</v>
      </c>
      <c r="E127">
        <v>9</v>
      </c>
      <c r="H127">
        <v>257</v>
      </c>
      <c r="I127" t="s">
        <v>129</v>
      </c>
      <c r="J127" t="s">
        <v>126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"17:42:22.227"</f>
        <v>17:42:22.227</v>
      </c>
      <c r="T127" t="str">
        <f>"17:42:21.827"</f>
        <v>17:42:21.827</v>
      </c>
      <c r="U127" t="str">
        <f t="shared" si="3"/>
        <v>A3E2C2</v>
      </c>
      <c r="V127">
        <v>0</v>
      </c>
      <c r="W127">
        <v>0</v>
      </c>
      <c r="X127">
        <v>1</v>
      </c>
      <c r="Z127">
        <v>0</v>
      </c>
      <c r="AA127">
        <v>10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1</v>
      </c>
      <c r="AH127">
        <v>0</v>
      </c>
      <c r="AI127" t="s">
        <v>178</v>
      </c>
      <c r="AJ127">
        <v>30.042950999999999</v>
      </c>
      <c r="AK127" t="s">
        <v>179</v>
      </c>
      <c r="AL127">
        <v>-89.996759999999995</v>
      </c>
      <c r="AM127">
        <v>100</v>
      </c>
      <c r="AN127">
        <v>900</v>
      </c>
      <c r="AO127" t="s">
        <v>118</v>
      </c>
      <c r="AP127">
        <v>87</v>
      </c>
      <c r="AQ127">
        <v>44</v>
      </c>
      <c r="AR127">
        <v>1088</v>
      </c>
      <c r="AZ127">
        <v>1200</v>
      </c>
      <c r="BA127">
        <v>1</v>
      </c>
      <c r="BB127" t="str">
        <f t="shared" si="5"/>
        <v xml:space="preserve">N35DC   </v>
      </c>
      <c r="BC127">
        <v>1</v>
      </c>
      <c r="BE127">
        <v>0</v>
      </c>
      <c r="BF127">
        <v>0</v>
      </c>
      <c r="BG127">
        <v>0</v>
      </c>
      <c r="BH127">
        <v>950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"17:42:22.230"</f>
        <v>17:42:22.230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16</v>
      </c>
      <c r="CR127">
        <v>3</v>
      </c>
      <c r="CW127">
        <v>124159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"10/21/2020 17:42:14.288"</f>
        <v>10/21/2020 17:42:14.288</v>
      </c>
      <c r="C128" t="str">
        <f t="shared" si="4"/>
        <v>FFDFD3C0</v>
      </c>
      <c r="D128" t="s">
        <v>133</v>
      </c>
      <c r="E128">
        <v>1</v>
      </c>
      <c r="F128">
        <v>1001</v>
      </c>
      <c r="G128" t="s">
        <v>114</v>
      </c>
      <c r="J128" t="s">
        <v>134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"17:42:22.227"</f>
        <v>17:42:22.227</v>
      </c>
      <c r="T128" t="str">
        <f>"17:42:21.827"</f>
        <v>17:42:21.827</v>
      </c>
      <c r="U128" t="str">
        <f t="shared" si="3"/>
        <v>A3E2C2</v>
      </c>
      <c r="V128">
        <v>0</v>
      </c>
      <c r="W128">
        <v>0</v>
      </c>
      <c r="X128">
        <v>1</v>
      </c>
      <c r="Z128">
        <v>0</v>
      </c>
      <c r="AA128">
        <v>10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1</v>
      </c>
      <c r="AH128">
        <v>0</v>
      </c>
      <c r="AI128" t="s">
        <v>178</v>
      </c>
      <c r="AJ128">
        <v>30.042950999999999</v>
      </c>
      <c r="AK128" t="s">
        <v>179</v>
      </c>
      <c r="AL128">
        <v>-89.996759999999995</v>
      </c>
      <c r="AM128">
        <v>100</v>
      </c>
      <c r="AN128">
        <v>900</v>
      </c>
      <c r="AO128" t="s">
        <v>118</v>
      </c>
      <c r="AP128">
        <v>87</v>
      </c>
      <c r="AQ128">
        <v>44</v>
      </c>
      <c r="AR128">
        <v>1088</v>
      </c>
      <c r="AZ128">
        <v>1200</v>
      </c>
      <c r="BA128">
        <v>1</v>
      </c>
      <c r="BB128" t="str">
        <f t="shared" si="5"/>
        <v xml:space="preserve">N35DC   </v>
      </c>
      <c r="BC128">
        <v>1</v>
      </c>
      <c r="BE128">
        <v>0</v>
      </c>
      <c r="BF128">
        <v>0</v>
      </c>
      <c r="BG128">
        <v>0</v>
      </c>
      <c r="BH128">
        <v>950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"17:42:22.230"</f>
        <v>17:42:22.230</v>
      </c>
      <c r="CJ128">
        <v>3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16</v>
      </c>
      <c r="CR128">
        <v>3</v>
      </c>
      <c r="CW128">
        <v>124159</v>
      </c>
      <c r="CY128">
        <v>1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"10/21/2020 17:42:14.288"</f>
        <v>10/21/2020 17:42:14.288</v>
      </c>
      <c r="C129" t="str">
        <f t="shared" si="4"/>
        <v>FFDFD3C0</v>
      </c>
      <c r="D129" t="s">
        <v>113</v>
      </c>
      <c r="E129">
        <v>4</v>
      </c>
      <c r="H129">
        <v>162</v>
      </c>
      <c r="I129" t="s">
        <v>114</v>
      </c>
      <c r="J129" t="s">
        <v>115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"17:42:22.227"</f>
        <v>17:42:22.227</v>
      </c>
      <c r="T129" t="str">
        <f>"17:42:21.827"</f>
        <v>17:42:21.827</v>
      </c>
      <c r="U129" t="str">
        <f t="shared" si="3"/>
        <v>A3E2C2</v>
      </c>
      <c r="V129">
        <v>0</v>
      </c>
      <c r="W129">
        <v>0</v>
      </c>
      <c r="X129">
        <v>1</v>
      </c>
      <c r="Z129">
        <v>0</v>
      </c>
      <c r="AA129">
        <v>10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1</v>
      </c>
      <c r="AH129">
        <v>0</v>
      </c>
      <c r="AI129" t="s">
        <v>178</v>
      </c>
      <c r="AJ129">
        <v>30.042950999999999</v>
      </c>
      <c r="AK129" t="s">
        <v>179</v>
      </c>
      <c r="AL129">
        <v>-89.996759999999995</v>
      </c>
      <c r="AM129">
        <v>100</v>
      </c>
      <c r="AN129">
        <v>900</v>
      </c>
      <c r="AO129" t="s">
        <v>118</v>
      </c>
      <c r="AP129">
        <v>87</v>
      </c>
      <c r="AQ129">
        <v>44</v>
      </c>
      <c r="AR129">
        <v>1088</v>
      </c>
      <c r="AZ129">
        <v>1200</v>
      </c>
      <c r="BA129">
        <v>1</v>
      </c>
      <c r="BB129" t="str">
        <f t="shared" si="5"/>
        <v xml:space="preserve">N35DC   </v>
      </c>
      <c r="BC129">
        <v>1</v>
      </c>
      <c r="BE129">
        <v>0</v>
      </c>
      <c r="BF129">
        <v>0</v>
      </c>
      <c r="BG129">
        <v>0</v>
      </c>
      <c r="BH129">
        <v>950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"17:42:22.230"</f>
        <v>17:42:22.230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16</v>
      </c>
      <c r="CR129">
        <v>3</v>
      </c>
      <c r="CW129">
        <v>124159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"10/21/2020 17:42:15.311"</f>
        <v>10/21/2020 17:42:15.311</v>
      </c>
      <c r="C130" t="str">
        <f t="shared" si="4"/>
        <v>FFDFD3C0</v>
      </c>
      <c r="D130" t="s">
        <v>133</v>
      </c>
      <c r="E130">
        <v>1</v>
      </c>
      <c r="F130">
        <v>1001</v>
      </c>
      <c r="G130" t="s">
        <v>114</v>
      </c>
      <c r="J130" t="s">
        <v>134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"17:42:23.258"</f>
        <v>17:42:23.258</v>
      </c>
      <c r="T130" t="str">
        <f>"17:42:22.758"</f>
        <v>17:42:22.758</v>
      </c>
      <c r="U130" t="str">
        <f t="shared" ref="U130:U193" si="7">"A3E2C2"</f>
        <v>A3E2C2</v>
      </c>
      <c r="V130">
        <v>0</v>
      </c>
      <c r="W130">
        <v>0</v>
      </c>
      <c r="X130">
        <v>1</v>
      </c>
      <c r="Z130">
        <v>0</v>
      </c>
      <c r="AA130">
        <v>10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1</v>
      </c>
      <c r="AH130">
        <v>0</v>
      </c>
      <c r="AI130" t="s">
        <v>180</v>
      </c>
      <c r="AJ130">
        <v>30.043165999999999</v>
      </c>
      <c r="AK130" t="s">
        <v>181</v>
      </c>
      <c r="AL130">
        <v>-89.996223000000001</v>
      </c>
      <c r="AM130">
        <v>100</v>
      </c>
      <c r="AN130">
        <v>900</v>
      </c>
      <c r="AO130" t="s">
        <v>118</v>
      </c>
      <c r="AP130">
        <v>87</v>
      </c>
      <c r="AQ130">
        <v>44</v>
      </c>
      <c r="AR130">
        <v>960</v>
      </c>
      <c r="AZ130">
        <v>1200</v>
      </c>
      <c r="BA130">
        <v>1</v>
      </c>
      <c r="BB130" t="str">
        <f t="shared" si="5"/>
        <v xml:space="preserve">N35DC   </v>
      </c>
      <c r="BC130">
        <v>1</v>
      </c>
      <c r="BE130">
        <v>0</v>
      </c>
      <c r="BF130">
        <v>0</v>
      </c>
      <c r="BG130">
        <v>0</v>
      </c>
      <c r="BH130">
        <v>950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"17:42:23.265"</f>
        <v>17:42:23.265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16</v>
      </c>
      <c r="CR130">
        <v>3</v>
      </c>
      <c r="CW130">
        <v>124844</v>
      </c>
      <c r="CY130">
        <v>1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"10/21/2020 17:42:15.311"</f>
        <v>10/21/2020 17:42:15.311</v>
      </c>
      <c r="C131" t="str">
        <f t="shared" si="4"/>
        <v>FFDFD3C0</v>
      </c>
      <c r="D131" t="s">
        <v>128</v>
      </c>
      <c r="E131">
        <v>9</v>
      </c>
      <c r="H131">
        <v>257</v>
      </c>
      <c r="I131" t="s">
        <v>129</v>
      </c>
      <c r="J131" t="s">
        <v>126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"17:42:23.258"</f>
        <v>17:42:23.258</v>
      </c>
      <c r="T131" t="str">
        <f>"17:42:22.758"</f>
        <v>17:42:22.758</v>
      </c>
      <c r="U131" t="str">
        <f t="shared" si="7"/>
        <v>A3E2C2</v>
      </c>
      <c r="V131">
        <v>0</v>
      </c>
      <c r="W131">
        <v>0</v>
      </c>
      <c r="X131">
        <v>1</v>
      </c>
      <c r="Z131">
        <v>0</v>
      </c>
      <c r="AA131">
        <v>10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1</v>
      </c>
      <c r="AH131">
        <v>0</v>
      </c>
      <c r="AI131" t="s">
        <v>180</v>
      </c>
      <c r="AJ131">
        <v>30.043165999999999</v>
      </c>
      <c r="AK131" t="s">
        <v>181</v>
      </c>
      <c r="AL131">
        <v>-89.996223000000001</v>
      </c>
      <c r="AM131">
        <v>100</v>
      </c>
      <c r="AN131">
        <v>900</v>
      </c>
      <c r="AO131" t="s">
        <v>118</v>
      </c>
      <c r="AP131">
        <v>87</v>
      </c>
      <c r="AQ131">
        <v>44</v>
      </c>
      <c r="AR131">
        <v>960</v>
      </c>
      <c r="AZ131">
        <v>1200</v>
      </c>
      <c r="BA131">
        <v>1</v>
      </c>
      <c r="BB131" t="str">
        <f t="shared" si="5"/>
        <v xml:space="preserve">N35DC   </v>
      </c>
      <c r="BC131">
        <v>1</v>
      </c>
      <c r="BE131">
        <v>0</v>
      </c>
      <c r="BF131">
        <v>0</v>
      </c>
      <c r="BG131">
        <v>0</v>
      </c>
      <c r="BH131">
        <v>950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"17:42:23.265"</f>
        <v>17:42:23.265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16</v>
      </c>
      <c r="CR131">
        <v>3</v>
      </c>
      <c r="CW131">
        <v>124844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"10/21/2020 17:42:15.311"</f>
        <v>10/21/2020 17:42:15.311</v>
      </c>
      <c r="C132" t="str">
        <f t="shared" si="4"/>
        <v>FFDFD3C0</v>
      </c>
      <c r="D132" t="s">
        <v>113</v>
      </c>
      <c r="E132">
        <v>4</v>
      </c>
      <c r="H132">
        <v>162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"17:42:23.258"</f>
        <v>17:42:23.258</v>
      </c>
      <c r="T132" t="str">
        <f>"17:42:22.758"</f>
        <v>17:42:22.758</v>
      </c>
      <c r="U132" t="str">
        <f t="shared" si="7"/>
        <v>A3E2C2</v>
      </c>
      <c r="V132">
        <v>0</v>
      </c>
      <c r="W132">
        <v>0</v>
      </c>
      <c r="X132">
        <v>1</v>
      </c>
      <c r="Z132">
        <v>0</v>
      </c>
      <c r="AA132">
        <v>10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1</v>
      </c>
      <c r="AH132">
        <v>0</v>
      </c>
      <c r="AI132" t="s">
        <v>180</v>
      </c>
      <c r="AJ132">
        <v>30.043165999999999</v>
      </c>
      <c r="AK132" t="s">
        <v>181</v>
      </c>
      <c r="AL132">
        <v>-89.996223000000001</v>
      </c>
      <c r="AM132">
        <v>100</v>
      </c>
      <c r="AN132">
        <v>900</v>
      </c>
      <c r="AO132" t="s">
        <v>118</v>
      </c>
      <c r="AP132">
        <v>87</v>
      </c>
      <c r="AQ132">
        <v>44</v>
      </c>
      <c r="AR132">
        <v>960</v>
      </c>
      <c r="AZ132">
        <v>1200</v>
      </c>
      <c r="BA132">
        <v>1</v>
      </c>
      <c r="BB132" t="str">
        <f t="shared" si="5"/>
        <v xml:space="preserve">N35DC   </v>
      </c>
      <c r="BC132">
        <v>1</v>
      </c>
      <c r="BE132">
        <v>0</v>
      </c>
      <c r="BF132">
        <v>0</v>
      </c>
      <c r="BG132">
        <v>0</v>
      </c>
      <c r="BH132">
        <v>950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"17:42:23.265"</f>
        <v>17:42:23.265</v>
      </c>
      <c r="CJ132">
        <v>3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16</v>
      </c>
      <c r="CR132">
        <v>3</v>
      </c>
      <c r="CW132">
        <v>124844</v>
      </c>
      <c r="CY132">
        <v>1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"10/21/2020 17:42:15.311"</f>
        <v>10/21/2020 17:42:15.311</v>
      </c>
      <c r="C133" t="str">
        <f t="shared" si="4"/>
        <v>FFDFD3C0</v>
      </c>
      <c r="D133" t="s">
        <v>130</v>
      </c>
      <c r="E133">
        <v>3</v>
      </c>
      <c r="F133">
        <v>2003</v>
      </c>
      <c r="G133" t="s">
        <v>131</v>
      </c>
      <c r="J133" t="s">
        <v>132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"17:42:23.258"</f>
        <v>17:42:23.258</v>
      </c>
      <c r="T133" t="str">
        <f>"17:42:22.758"</f>
        <v>17:42:22.758</v>
      </c>
      <c r="U133" t="str">
        <f t="shared" si="7"/>
        <v>A3E2C2</v>
      </c>
      <c r="V133">
        <v>0</v>
      </c>
      <c r="W133">
        <v>0</v>
      </c>
      <c r="X133">
        <v>1</v>
      </c>
      <c r="Z133">
        <v>0</v>
      </c>
      <c r="AA133">
        <v>10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1</v>
      </c>
      <c r="AH133">
        <v>0</v>
      </c>
      <c r="AI133" t="s">
        <v>180</v>
      </c>
      <c r="AJ133">
        <v>30.043165999999999</v>
      </c>
      <c r="AK133" t="s">
        <v>181</v>
      </c>
      <c r="AL133">
        <v>-89.996223000000001</v>
      </c>
      <c r="AM133">
        <v>100</v>
      </c>
      <c r="AN133">
        <v>900</v>
      </c>
      <c r="AO133" t="s">
        <v>118</v>
      </c>
      <c r="AP133">
        <v>87</v>
      </c>
      <c r="AQ133">
        <v>44</v>
      </c>
      <c r="AR133">
        <v>960</v>
      </c>
      <c r="AZ133">
        <v>1200</v>
      </c>
      <c r="BA133">
        <v>1</v>
      </c>
      <c r="BB133" t="str">
        <f t="shared" si="5"/>
        <v xml:space="preserve">N35DC   </v>
      </c>
      <c r="BC133">
        <v>1</v>
      </c>
      <c r="BE133">
        <v>0</v>
      </c>
      <c r="BF133">
        <v>0</v>
      </c>
      <c r="BG133">
        <v>0</v>
      </c>
      <c r="BH133">
        <v>950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"17:42:23.265"</f>
        <v>17:42:23.265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16</v>
      </c>
      <c r="CR133">
        <v>3</v>
      </c>
      <c r="CW133">
        <v>124844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"10/21/2020 17:42:15.311"</f>
        <v>10/21/2020 17:42:15.311</v>
      </c>
      <c r="C134" t="str">
        <f t="shared" si="4"/>
        <v>FFDFD3C0</v>
      </c>
      <c r="D134" t="s">
        <v>124</v>
      </c>
      <c r="E134">
        <v>2</v>
      </c>
      <c r="H134">
        <v>14</v>
      </c>
      <c r="I134" t="s">
        <v>125</v>
      </c>
      <c r="J134" t="s">
        <v>126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"17:42:23.258"</f>
        <v>17:42:23.258</v>
      </c>
      <c r="T134" t="str">
        <f>"17:42:22.758"</f>
        <v>17:42:22.758</v>
      </c>
      <c r="U134" t="str">
        <f t="shared" si="7"/>
        <v>A3E2C2</v>
      </c>
      <c r="V134">
        <v>0</v>
      </c>
      <c r="W134">
        <v>0</v>
      </c>
      <c r="X134">
        <v>1</v>
      </c>
      <c r="Z134">
        <v>0</v>
      </c>
      <c r="AA134">
        <v>10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1</v>
      </c>
      <c r="AH134">
        <v>0</v>
      </c>
      <c r="AI134" t="s">
        <v>180</v>
      </c>
      <c r="AJ134">
        <v>30.043165999999999</v>
      </c>
      <c r="AK134" t="s">
        <v>181</v>
      </c>
      <c r="AL134">
        <v>-89.996223000000001</v>
      </c>
      <c r="AM134">
        <v>100</v>
      </c>
      <c r="AN134">
        <v>900</v>
      </c>
      <c r="AO134" t="s">
        <v>118</v>
      </c>
      <c r="AP134">
        <v>87</v>
      </c>
      <c r="AQ134">
        <v>44</v>
      </c>
      <c r="AR134">
        <v>960</v>
      </c>
      <c r="AZ134">
        <v>1200</v>
      </c>
      <c r="BA134">
        <v>1</v>
      </c>
      <c r="BB134" t="str">
        <f t="shared" si="5"/>
        <v xml:space="preserve">N35DC   </v>
      </c>
      <c r="BC134">
        <v>1</v>
      </c>
      <c r="BE134">
        <v>0</v>
      </c>
      <c r="BF134">
        <v>0</v>
      </c>
      <c r="BG134">
        <v>0</v>
      </c>
      <c r="BH134">
        <v>950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"17:42:23.265"</f>
        <v>17:42:23.265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16</v>
      </c>
      <c r="CR134">
        <v>3</v>
      </c>
      <c r="CW134">
        <v>124844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"10/21/2020 17:42:19.275"</f>
        <v>10/21/2020 17:42:19.275</v>
      </c>
      <c r="C135" t="str">
        <f t="shared" si="4"/>
        <v>FFDFD3C0</v>
      </c>
      <c r="D135" t="s">
        <v>113</v>
      </c>
      <c r="E135">
        <v>4</v>
      </c>
      <c r="H135">
        <v>162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"17:42:27.219"</f>
        <v>17:42:27.219</v>
      </c>
      <c r="T135" t="str">
        <f>"17:42:26.819"</f>
        <v>17:42:26.819</v>
      </c>
      <c r="U135" t="str">
        <f t="shared" si="7"/>
        <v>A3E2C2</v>
      </c>
      <c r="V135">
        <v>0</v>
      </c>
      <c r="W135">
        <v>0</v>
      </c>
      <c r="X135">
        <v>1</v>
      </c>
      <c r="Z135">
        <v>0</v>
      </c>
      <c r="AA135">
        <v>10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1</v>
      </c>
      <c r="AH135">
        <v>0</v>
      </c>
      <c r="AI135" t="s">
        <v>182</v>
      </c>
      <c r="AJ135">
        <v>30.043980999999999</v>
      </c>
      <c r="AK135" t="s">
        <v>183</v>
      </c>
      <c r="AL135">
        <v>-89.994399999999999</v>
      </c>
      <c r="AM135">
        <v>100</v>
      </c>
      <c r="AN135">
        <v>1000</v>
      </c>
      <c r="AO135" t="s">
        <v>118</v>
      </c>
      <c r="AP135">
        <v>88</v>
      </c>
      <c r="AQ135">
        <v>45</v>
      </c>
      <c r="AR135">
        <v>1152</v>
      </c>
      <c r="AZ135">
        <v>1200</v>
      </c>
      <c r="BA135">
        <v>1</v>
      </c>
      <c r="BB135" t="str">
        <f t="shared" si="5"/>
        <v xml:space="preserve">N35DC   </v>
      </c>
      <c r="BC135">
        <v>1</v>
      </c>
      <c r="BE135">
        <v>0</v>
      </c>
      <c r="BF135">
        <v>0</v>
      </c>
      <c r="BG135">
        <v>0</v>
      </c>
      <c r="BH135">
        <v>1025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"17:42:27.224"</f>
        <v>17:42:27.224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16</v>
      </c>
      <c r="CR135">
        <v>0</v>
      </c>
      <c r="CW135">
        <v>5427430</v>
      </c>
      <c r="CY135">
        <v>1</v>
      </c>
      <c r="CZ135">
        <v>0</v>
      </c>
      <c r="DA135">
        <v>0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"10/21/2020 17:42:19.275"</f>
        <v>10/21/2020 17:42:19.275</v>
      </c>
      <c r="C136" t="str">
        <f t="shared" si="4"/>
        <v>FFDFD3C0</v>
      </c>
      <c r="D136" t="s">
        <v>133</v>
      </c>
      <c r="E136">
        <v>1</v>
      </c>
      <c r="F136">
        <v>1001</v>
      </c>
      <c r="G136" t="s">
        <v>114</v>
      </c>
      <c r="J136" t="s">
        <v>134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"17:42:27.219"</f>
        <v>17:42:27.219</v>
      </c>
      <c r="T136" t="str">
        <f>"17:42:26.819"</f>
        <v>17:42:26.819</v>
      </c>
      <c r="U136" t="str">
        <f t="shared" si="7"/>
        <v>A3E2C2</v>
      </c>
      <c r="V136">
        <v>0</v>
      </c>
      <c r="W136">
        <v>0</v>
      </c>
      <c r="X136">
        <v>1</v>
      </c>
      <c r="Z136">
        <v>0</v>
      </c>
      <c r="AA136">
        <v>10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1</v>
      </c>
      <c r="AH136">
        <v>0</v>
      </c>
      <c r="AI136" t="s">
        <v>182</v>
      </c>
      <c r="AJ136">
        <v>30.043980999999999</v>
      </c>
      <c r="AK136" t="s">
        <v>183</v>
      </c>
      <c r="AL136">
        <v>-89.994399999999999</v>
      </c>
      <c r="AM136">
        <v>100</v>
      </c>
      <c r="AN136">
        <v>1000</v>
      </c>
      <c r="AO136" t="s">
        <v>118</v>
      </c>
      <c r="AP136">
        <v>88</v>
      </c>
      <c r="AQ136">
        <v>45</v>
      </c>
      <c r="AR136">
        <v>1152</v>
      </c>
      <c r="AZ136">
        <v>1200</v>
      </c>
      <c r="BA136">
        <v>1</v>
      </c>
      <c r="BB136" t="str">
        <f t="shared" si="5"/>
        <v xml:space="preserve">N35DC   </v>
      </c>
      <c r="BC136">
        <v>1</v>
      </c>
      <c r="BE136">
        <v>0</v>
      </c>
      <c r="BF136">
        <v>0</v>
      </c>
      <c r="BG136">
        <v>0</v>
      </c>
      <c r="BH136">
        <v>1025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"17:42:27.224"</f>
        <v>17:42:27.224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16</v>
      </c>
      <c r="CR136">
        <v>0</v>
      </c>
      <c r="CW136">
        <v>5427430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"10/21/2020 17:42:19.275"</f>
        <v>10/21/2020 17:42:19.275</v>
      </c>
      <c r="C137" t="str">
        <f t="shared" si="4"/>
        <v>FFDFD3C0</v>
      </c>
      <c r="D137" t="s">
        <v>130</v>
      </c>
      <c r="E137">
        <v>3</v>
      </c>
      <c r="F137">
        <v>2003</v>
      </c>
      <c r="G137" t="s">
        <v>131</v>
      </c>
      <c r="J137" t="s">
        <v>132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"17:42:27.219"</f>
        <v>17:42:27.219</v>
      </c>
      <c r="T137" t="str">
        <f>"17:42:26.819"</f>
        <v>17:42:26.819</v>
      </c>
      <c r="U137" t="str">
        <f t="shared" si="7"/>
        <v>A3E2C2</v>
      </c>
      <c r="V137">
        <v>0</v>
      </c>
      <c r="W137">
        <v>0</v>
      </c>
      <c r="X137">
        <v>1</v>
      </c>
      <c r="Z137">
        <v>0</v>
      </c>
      <c r="AA137">
        <v>10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1</v>
      </c>
      <c r="AH137">
        <v>0</v>
      </c>
      <c r="AI137" t="s">
        <v>182</v>
      </c>
      <c r="AJ137">
        <v>30.043980999999999</v>
      </c>
      <c r="AK137" t="s">
        <v>183</v>
      </c>
      <c r="AL137">
        <v>-89.994399999999999</v>
      </c>
      <c r="AM137">
        <v>100</v>
      </c>
      <c r="AN137">
        <v>1000</v>
      </c>
      <c r="AO137" t="s">
        <v>118</v>
      </c>
      <c r="AP137">
        <v>88</v>
      </c>
      <c r="AQ137">
        <v>45</v>
      </c>
      <c r="AR137">
        <v>1152</v>
      </c>
      <c r="AZ137">
        <v>1200</v>
      </c>
      <c r="BA137">
        <v>1</v>
      </c>
      <c r="BB137" t="str">
        <f t="shared" si="5"/>
        <v xml:space="preserve">N35DC   </v>
      </c>
      <c r="BC137">
        <v>1</v>
      </c>
      <c r="BE137">
        <v>0</v>
      </c>
      <c r="BF137">
        <v>0</v>
      </c>
      <c r="BG137">
        <v>0</v>
      </c>
      <c r="BH137">
        <v>1025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"17:42:27.224"</f>
        <v>17:42:27.224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16</v>
      </c>
      <c r="CR137">
        <v>0</v>
      </c>
      <c r="CW137">
        <v>5427430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"10/21/2020 17:42:19.275"</f>
        <v>10/21/2020 17:42:19.275</v>
      </c>
      <c r="C138" t="str">
        <f t="shared" ref="C138:C201" si="8">"FFDFD3C0"</f>
        <v>FFDFD3C0</v>
      </c>
      <c r="D138" t="s">
        <v>124</v>
      </c>
      <c r="E138">
        <v>2</v>
      </c>
      <c r="H138">
        <v>14</v>
      </c>
      <c r="I138" t="s">
        <v>125</v>
      </c>
      <c r="J138" t="s">
        <v>126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"17:42:27.219"</f>
        <v>17:42:27.219</v>
      </c>
      <c r="T138" t="str">
        <f>"17:42:26.819"</f>
        <v>17:42:26.819</v>
      </c>
      <c r="U138" t="str">
        <f t="shared" si="7"/>
        <v>A3E2C2</v>
      </c>
      <c r="V138">
        <v>0</v>
      </c>
      <c r="W138">
        <v>0</v>
      </c>
      <c r="X138">
        <v>1</v>
      </c>
      <c r="Z138">
        <v>0</v>
      </c>
      <c r="AA138">
        <v>10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1</v>
      </c>
      <c r="AH138">
        <v>0</v>
      </c>
      <c r="AI138" t="s">
        <v>182</v>
      </c>
      <c r="AJ138">
        <v>30.043980999999999</v>
      </c>
      <c r="AK138" t="s">
        <v>183</v>
      </c>
      <c r="AL138">
        <v>-89.994399999999999</v>
      </c>
      <c r="AM138">
        <v>100</v>
      </c>
      <c r="AN138">
        <v>1000</v>
      </c>
      <c r="AO138" t="s">
        <v>118</v>
      </c>
      <c r="AP138">
        <v>88</v>
      </c>
      <c r="AQ138">
        <v>45</v>
      </c>
      <c r="AR138">
        <v>1152</v>
      </c>
      <c r="AZ138">
        <v>1200</v>
      </c>
      <c r="BA138">
        <v>1</v>
      </c>
      <c r="BB138" t="str">
        <f t="shared" ref="BB138:BB201" si="9">"N35DC   "</f>
        <v xml:space="preserve">N35DC   </v>
      </c>
      <c r="BC138">
        <v>1</v>
      </c>
      <c r="BE138">
        <v>0</v>
      </c>
      <c r="BF138">
        <v>0</v>
      </c>
      <c r="BG138">
        <v>0</v>
      </c>
      <c r="BH138">
        <v>1025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"17:42:27.224"</f>
        <v>17:42:27.224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16</v>
      </c>
      <c r="CR138">
        <v>0</v>
      </c>
      <c r="CW138">
        <v>5427430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"10/21/2020 17:42:19.275"</f>
        <v>10/21/2020 17:42:19.275</v>
      </c>
      <c r="C139" t="str">
        <f t="shared" si="8"/>
        <v>FFDFD3C0</v>
      </c>
      <c r="D139" t="s">
        <v>128</v>
      </c>
      <c r="E139">
        <v>9</v>
      </c>
      <c r="H139">
        <v>257</v>
      </c>
      <c r="I139" t="s">
        <v>129</v>
      </c>
      <c r="J139" t="s">
        <v>126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"17:42:27.219"</f>
        <v>17:42:27.219</v>
      </c>
      <c r="T139" t="str">
        <f>"17:42:26.819"</f>
        <v>17:42:26.819</v>
      </c>
      <c r="U139" t="str">
        <f t="shared" si="7"/>
        <v>A3E2C2</v>
      </c>
      <c r="V139">
        <v>0</v>
      </c>
      <c r="W139">
        <v>0</v>
      </c>
      <c r="X139">
        <v>1</v>
      </c>
      <c r="Z139">
        <v>0</v>
      </c>
      <c r="AA139">
        <v>10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1</v>
      </c>
      <c r="AH139">
        <v>0</v>
      </c>
      <c r="AI139" t="s">
        <v>182</v>
      </c>
      <c r="AJ139">
        <v>30.043980999999999</v>
      </c>
      <c r="AK139" t="s">
        <v>183</v>
      </c>
      <c r="AL139">
        <v>-89.994399999999999</v>
      </c>
      <c r="AM139">
        <v>100</v>
      </c>
      <c r="AN139">
        <v>1000</v>
      </c>
      <c r="AO139" t="s">
        <v>118</v>
      </c>
      <c r="AP139">
        <v>88</v>
      </c>
      <c r="AQ139">
        <v>45</v>
      </c>
      <c r="AR139">
        <v>1152</v>
      </c>
      <c r="AZ139">
        <v>1200</v>
      </c>
      <c r="BA139">
        <v>1</v>
      </c>
      <c r="BB139" t="str">
        <f t="shared" si="9"/>
        <v xml:space="preserve">N35DC   </v>
      </c>
      <c r="BC139">
        <v>1</v>
      </c>
      <c r="BE139">
        <v>0</v>
      </c>
      <c r="BF139">
        <v>0</v>
      </c>
      <c r="BG139">
        <v>0</v>
      </c>
      <c r="BH139">
        <v>1025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"17:42:27.224"</f>
        <v>17:42:27.224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16</v>
      </c>
      <c r="CR139">
        <v>0</v>
      </c>
      <c r="CW139">
        <v>5427430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"10/21/2020 17:42:20.422"</f>
        <v>10/21/2020 17:42:20.422</v>
      </c>
      <c r="C140" t="str">
        <f t="shared" si="8"/>
        <v>FFDFD3C0</v>
      </c>
      <c r="D140" t="s">
        <v>128</v>
      </c>
      <c r="E140">
        <v>9</v>
      </c>
      <c r="H140">
        <v>257</v>
      </c>
      <c r="I140" t="s">
        <v>129</v>
      </c>
      <c r="J140" t="s">
        <v>126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"17:42:28.344"</f>
        <v>17:42:28.344</v>
      </c>
      <c r="T140" t="str">
        <f>"17:42:27.844"</f>
        <v>17:42:27.844</v>
      </c>
      <c r="U140" t="str">
        <f t="shared" si="7"/>
        <v>A3E2C2</v>
      </c>
      <c r="V140">
        <v>0</v>
      </c>
      <c r="W140">
        <v>0</v>
      </c>
      <c r="X140">
        <v>1</v>
      </c>
      <c r="Z140">
        <v>0</v>
      </c>
      <c r="AA140">
        <v>10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1</v>
      </c>
      <c r="AH140">
        <v>0</v>
      </c>
      <c r="AI140" t="s">
        <v>184</v>
      </c>
      <c r="AJ140">
        <v>30.044217</v>
      </c>
      <c r="AK140" t="s">
        <v>185</v>
      </c>
      <c r="AL140">
        <v>-89.993842000000001</v>
      </c>
      <c r="AM140">
        <v>100</v>
      </c>
      <c r="AN140">
        <v>1000</v>
      </c>
      <c r="AO140" t="s">
        <v>118</v>
      </c>
      <c r="AP140">
        <v>90</v>
      </c>
      <c r="AQ140">
        <v>44</v>
      </c>
      <c r="AR140">
        <v>704</v>
      </c>
      <c r="AZ140">
        <v>1200</v>
      </c>
      <c r="BA140">
        <v>1</v>
      </c>
      <c r="BB140" t="str">
        <f t="shared" si="9"/>
        <v xml:space="preserve">N35DC   </v>
      </c>
      <c r="BC140">
        <v>1</v>
      </c>
      <c r="BE140">
        <v>0</v>
      </c>
      <c r="BF140">
        <v>0</v>
      </c>
      <c r="BG140">
        <v>0</v>
      </c>
      <c r="BH140">
        <v>1050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"17:42:28.349"</f>
        <v>17:42:28.349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16</v>
      </c>
      <c r="CR140">
        <v>3</v>
      </c>
      <c r="CW140">
        <v>127942</v>
      </c>
      <c r="CY140">
        <v>1</v>
      </c>
      <c r="CZ140">
        <v>0</v>
      </c>
      <c r="DA140">
        <v>0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"10/21/2020 17:42:20.422"</f>
        <v>10/21/2020 17:42:20.422</v>
      </c>
      <c r="C141" t="str">
        <f t="shared" si="8"/>
        <v>FFDFD3C0</v>
      </c>
      <c r="D141" t="s">
        <v>113</v>
      </c>
      <c r="E141">
        <v>4</v>
      </c>
      <c r="H141">
        <v>162</v>
      </c>
      <c r="I141" t="s">
        <v>114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"17:42:28.344"</f>
        <v>17:42:28.344</v>
      </c>
      <c r="T141" t="str">
        <f>"17:42:27.844"</f>
        <v>17:42:27.844</v>
      </c>
      <c r="U141" t="str">
        <f t="shared" si="7"/>
        <v>A3E2C2</v>
      </c>
      <c r="V141">
        <v>0</v>
      </c>
      <c r="W141">
        <v>0</v>
      </c>
      <c r="X141">
        <v>1</v>
      </c>
      <c r="Z141">
        <v>0</v>
      </c>
      <c r="AA141">
        <v>10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1</v>
      </c>
      <c r="AH141">
        <v>0</v>
      </c>
      <c r="AI141" t="s">
        <v>184</v>
      </c>
      <c r="AJ141">
        <v>30.044217</v>
      </c>
      <c r="AK141" t="s">
        <v>185</v>
      </c>
      <c r="AL141">
        <v>-89.993842000000001</v>
      </c>
      <c r="AM141">
        <v>100</v>
      </c>
      <c r="AN141">
        <v>1000</v>
      </c>
      <c r="AO141" t="s">
        <v>118</v>
      </c>
      <c r="AP141">
        <v>90</v>
      </c>
      <c r="AQ141">
        <v>44</v>
      </c>
      <c r="AR141">
        <v>704</v>
      </c>
      <c r="AZ141">
        <v>1200</v>
      </c>
      <c r="BA141">
        <v>1</v>
      </c>
      <c r="BB141" t="str">
        <f t="shared" si="9"/>
        <v xml:space="preserve">N35DC   </v>
      </c>
      <c r="BC141">
        <v>1</v>
      </c>
      <c r="BE141">
        <v>0</v>
      </c>
      <c r="BF141">
        <v>0</v>
      </c>
      <c r="BG141">
        <v>0</v>
      </c>
      <c r="BH141">
        <v>1050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"17:42:28.349"</f>
        <v>17:42:28.349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6</v>
      </c>
      <c r="CP141" t="s">
        <v>119</v>
      </c>
      <c r="CQ141">
        <v>16</v>
      </c>
      <c r="CR141">
        <v>3</v>
      </c>
      <c r="CW141">
        <v>127942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"10/21/2020 17:42:20.422"</f>
        <v>10/21/2020 17:42:20.422</v>
      </c>
      <c r="C142" t="str">
        <f t="shared" si="8"/>
        <v>FFDFD3C0</v>
      </c>
      <c r="D142" t="s">
        <v>133</v>
      </c>
      <c r="E142">
        <v>1</v>
      </c>
      <c r="F142">
        <v>1001</v>
      </c>
      <c r="G142" t="s">
        <v>114</v>
      </c>
      <c r="J142" t="s">
        <v>134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"17:42:28.344"</f>
        <v>17:42:28.344</v>
      </c>
      <c r="T142" t="str">
        <f>"17:42:27.844"</f>
        <v>17:42:27.844</v>
      </c>
      <c r="U142" t="str">
        <f t="shared" si="7"/>
        <v>A3E2C2</v>
      </c>
      <c r="V142">
        <v>0</v>
      </c>
      <c r="W142">
        <v>0</v>
      </c>
      <c r="X142">
        <v>1</v>
      </c>
      <c r="Z142">
        <v>0</v>
      </c>
      <c r="AA142">
        <v>10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1</v>
      </c>
      <c r="AH142">
        <v>0</v>
      </c>
      <c r="AI142" t="s">
        <v>184</v>
      </c>
      <c r="AJ142">
        <v>30.044217</v>
      </c>
      <c r="AK142" t="s">
        <v>185</v>
      </c>
      <c r="AL142">
        <v>-89.993842000000001</v>
      </c>
      <c r="AM142">
        <v>100</v>
      </c>
      <c r="AN142">
        <v>1000</v>
      </c>
      <c r="AO142" t="s">
        <v>118</v>
      </c>
      <c r="AP142">
        <v>90</v>
      </c>
      <c r="AQ142">
        <v>44</v>
      </c>
      <c r="AR142">
        <v>704</v>
      </c>
      <c r="AZ142">
        <v>1200</v>
      </c>
      <c r="BA142">
        <v>1</v>
      </c>
      <c r="BB142" t="str">
        <f t="shared" si="9"/>
        <v xml:space="preserve">N35DC   </v>
      </c>
      <c r="BC142">
        <v>1</v>
      </c>
      <c r="BE142">
        <v>0</v>
      </c>
      <c r="BF142">
        <v>0</v>
      </c>
      <c r="BG142">
        <v>0</v>
      </c>
      <c r="BH142">
        <v>1050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"17:42:28.349"</f>
        <v>17:42:28.349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6</v>
      </c>
      <c r="CP142" t="s">
        <v>119</v>
      </c>
      <c r="CQ142">
        <v>16</v>
      </c>
      <c r="CR142">
        <v>3</v>
      </c>
      <c r="CW142">
        <v>127942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"10/21/2020 17:42:20.422"</f>
        <v>10/21/2020 17:42:20.422</v>
      </c>
      <c r="C143" t="str">
        <f t="shared" si="8"/>
        <v>FFDFD3C0</v>
      </c>
      <c r="D143" t="s">
        <v>130</v>
      </c>
      <c r="E143">
        <v>3</v>
      </c>
      <c r="F143">
        <v>2003</v>
      </c>
      <c r="G143" t="s">
        <v>131</v>
      </c>
      <c r="J143" t="s">
        <v>132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"17:42:28.344"</f>
        <v>17:42:28.344</v>
      </c>
      <c r="T143" t="str">
        <f>"17:42:27.844"</f>
        <v>17:42:27.844</v>
      </c>
      <c r="U143" t="str">
        <f t="shared" si="7"/>
        <v>A3E2C2</v>
      </c>
      <c r="V143">
        <v>0</v>
      </c>
      <c r="W143">
        <v>0</v>
      </c>
      <c r="X143">
        <v>1</v>
      </c>
      <c r="Z143">
        <v>0</v>
      </c>
      <c r="AA143">
        <v>10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1</v>
      </c>
      <c r="AH143">
        <v>0</v>
      </c>
      <c r="AI143" t="s">
        <v>184</v>
      </c>
      <c r="AJ143">
        <v>30.044217</v>
      </c>
      <c r="AK143" t="s">
        <v>185</v>
      </c>
      <c r="AL143">
        <v>-89.993842000000001</v>
      </c>
      <c r="AM143">
        <v>100</v>
      </c>
      <c r="AN143">
        <v>1000</v>
      </c>
      <c r="AO143" t="s">
        <v>118</v>
      </c>
      <c r="AP143">
        <v>90</v>
      </c>
      <c r="AQ143">
        <v>44</v>
      </c>
      <c r="AR143">
        <v>704</v>
      </c>
      <c r="AZ143">
        <v>1200</v>
      </c>
      <c r="BA143">
        <v>1</v>
      </c>
      <c r="BB143" t="str">
        <f t="shared" si="9"/>
        <v xml:space="preserve">N35DC   </v>
      </c>
      <c r="BC143">
        <v>1</v>
      </c>
      <c r="BE143">
        <v>0</v>
      </c>
      <c r="BF143">
        <v>0</v>
      </c>
      <c r="BG143">
        <v>0</v>
      </c>
      <c r="BH143">
        <v>1050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"17:42:28.349"</f>
        <v>17:42:28.349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6</v>
      </c>
      <c r="CP143" t="s">
        <v>119</v>
      </c>
      <c r="CQ143">
        <v>16</v>
      </c>
      <c r="CR143">
        <v>3</v>
      </c>
      <c r="CW143">
        <v>127942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"10/21/2020 17:42:20.422"</f>
        <v>10/21/2020 17:42:20.422</v>
      </c>
      <c r="C144" t="str">
        <f t="shared" si="8"/>
        <v>FFDFD3C0</v>
      </c>
      <c r="D144" t="s">
        <v>124</v>
      </c>
      <c r="E144">
        <v>2</v>
      </c>
      <c r="H144">
        <v>14</v>
      </c>
      <c r="I144" t="s">
        <v>125</v>
      </c>
      <c r="J144" t="s">
        <v>126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"17:42:28.344"</f>
        <v>17:42:28.344</v>
      </c>
      <c r="T144" t="str">
        <f>"17:42:27.844"</f>
        <v>17:42:27.844</v>
      </c>
      <c r="U144" t="str">
        <f t="shared" si="7"/>
        <v>A3E2C2</v>
      </c>
      <c r="V144">
        <v>0</v>
      </c>
      <c r="W144">
        <v>0</v>
      </c>
      <c r="X144">
        <v>1</v>
      </c>
      <c r="Z144">
        <v>0</v>
      </c>
      <c r="AA144">
        <v>10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1</v>
      </c>
      <c r="AH144">
        <v>0</v>
      </c>
      <c r="AI144" t="s">
        <v>184</v>
      </c>
      <c r="AJ144">
        <v>30.044217</v>
      </c>
      <c r="AK144" t="s">
        <v>185</v>
      </c>
      <c r="AL144">
        <v>-89.993842000000001</v>
      </c>
      <c r="AM144">
        <v>100</v>
      </c>
      <c r="AN144">
        <v>1000</v>
      </c>
      <c r="AO144" t="s">
        <v>118</v>
      </c>
      <c r="AP144">
        <v>90</v>
      </c>
      <c r="AQ144">
        <v>44</v>
      </c>
      <c r="AR144">
        <v>704</v>
      </c>
      <c r="AZ144">
        <v>1200</v>
      </c>
      <c r="BA144">
        <v>1</v>
      </c>
      <c r="BB144" t="str">
        <f t="shared" si="9"/>
        <v xml:space="preserve">N35DC   </v>
      </c>
      <c r="BC144">
        <v>1</v>
      </c>
      <c r="BE144">
        <v>0</v>
      </c>
      <c r="BF144">
        <v>0</v>
      </c>
      <c r="BG144">
        <v>0</v>
      </c>
      <c r="BH144">
        <v>1050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"17:42:28.349"</f>
        <v>17:42:28.349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6</v>
      </c>
      <c r="CP144" t="s">
        <v>119</v>
      </c>
      <c r="CQ144">
        <v>16</v>
      </c>
      <c r="CR144">
        <v>3</v>
      </c>
      <c r="CW144">
        <v>127942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"10/21/2020 17:42:25.443"</f>
        <v>10/21/2020 17:42:25.443</v>
      </c>
      <c r="C145" t="str">
        <f t="shared" si="8"/>
        <v>FFDFD3C0</v>
      </c>
      <c r="D145" t="s">
        <v>133</v>
      </c>
      <c r="E145">
        <v>1</v>
      </c>
      <c r="F145">
        <v>1001</v>
      </c>
      <c r="G145" t="s">
        <v>114</v>
      </c>
      <c r="J145" t="s">
        <v>134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"17:42:33.367"</f>
        <v>17:42:33.367</v>
      </c>
      <c r="T145" t="str">
        <f>"17:42:33.267"</f>
        <v>17:42:33.267</v>
      </c>
      <c r="U145" t="str">
        <f t="shared" si="7"/>
        <v>A3E2C2</v>
      </c>
      <c r="V145">
        <v>0</v>
      </c>
      <c r="W145">
        <v>0</v>
      </c>
      <c r="X145">
        <v>1</v>
      </c>
      <c r="Z145">
        <v>0</v>
      </c>
      <c r="AA145">
        <v>10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1</v>
      </c>
      <c r="AH145">
        <v>0</v>
      </c>
      <c r="AI145" t="s">
        <v>186</v>
      </c>
      <c r="AJ145">
        <v>30.045183000000002</v>
      </c>
      <c r="AK145" t="s">
        <v>187</v>
      </c>
      <c r="AL145">
        <v>-89.991373999999993</v>
      </c>
      <c r="AM145">
        <v>100</v>
      </c>
      <c r="AN145">
        <v>1100</v>
      </c>
      <c r="AO145" t="s">
        <v>118</v>
      </c>
      <c r="AP145">
        <v>92</v>
      </c>
      <c r="AQ145">
        <v>43</v>
      </c>
      <c r="AR145">
        <v>1280</v>
      </c>
      <c r="AZ145">
        <v>1200</v>
      </c>
      <c r="BA145">
        <v>1</v>
      </c>
      <c r="BB145" t="str">
        <f t="shared" si="9"/>
        <v xml:space="preserve">N35DC   </v>
      </c>
      <c r="BC145">
        <v>1</v>
      </c>
      <c r="BE145">
        <v>0</v>
      </c>
      <c r="BF145">
        <v>0</v>
      </c>
      <c r="BG145">
        <v>0</v>
      </c>
      <c r="BH145">
        <v>1150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"17:42:33.374"</f>
        <v>17:42:33.374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119</v>
      </c>
      <c r="CQ145">
        <v>16</v>
      </c>
      <c r="CR145">
        <v>3</v>
      </c>
      <c r="CW145">
        <v>130894</v>
      </c>
      <c r="CY145">
        <v>1</v>
      </c>
      <c r="CZ145">
        <v>0</v>
      </c>
      <c r="DA145">
        <v>0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"10/21/2020 17:42:25.443"</f>
        <v>10/21/2020 17:42:25.443</v>
      </c>
      <c r="C146" t="str">
        <f t="shared" si="8"/>
        <v>FFDFD3C0</v>
      </c>
      <c r="D146" t="s">
        <v>113</v>
      </c>
      <c r="E146">
        <v>4</v>
      </c>
      <c r="H146">
        <v>162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"17:42:33.367"</f>
        <v>17:42:33.367</v>
      </c>
      <c r="T146" t="str">
        <f>"17:42:33.267"</f>
        <v>17:42:33.267</v>
      </c>
      <c r="U146" t="str">
        <f t="shared" si="7"/>
        <v>A3E2C2</v>
      </c>
      <c r="V146">
        <v>0</v>
      </c>
      <c r="W146">
        <v>0</v>
      </c>
      <c r="X146">
        <v>1</v>
      </c>
      <c r="Z146">
        <v>0</v>
      </c>
      <c r="AA146">
        <v>10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1</v>
      </c>
      <c r="AH146">
        <v>0</v>
      </c>
      <c r="AI146" t="s">
        <v>186</v>
      </c>
      <c r="AJ146">
        <v>30.045183000000002</v>
      </c>
      <c r="AK146" t="s">
        <v>187</v>
      </c>
      <c r="AL146">
        <v>-89.991373999999993</v>
      </c>
      <c r="AM146">
        <v>100</v>
      </c>
      <c r="AN146">
        <v>1100</v>
      </c>
      <c r="AO146" t="s">
        <v>118</v>
      </c>
      <c r="AP146">
        <v>92</v>
      </c>
      <c r="AQ146">
        <v>43</v>
      </c>
      <c r="AR146">
        <v>1280</v>
      </c>
      <c r="AZ146">
        <v>1200</v>
      </c>
      <c r="BA146">
        <v>1</v>
      </c>
      <c r="BB146" t="str">
        <f t="shared" si="9"/>
        <v xml:space="preserve">N35DC   </v>
      </c>
      <c r="BC146">
        <v>1</v>
      </c>
      <c r="BE146">
        <v>0</v>
      </c>
      <c r="BF146">
        <v>0</v>
      </c>
      <c r="BG146">
        <v>0</v>
      </c>
      <c r="BH146">
        <v>1150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"17:42:33.374"</f>
        <v>17:42:33.374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5</v>
      </c>
      <c r="CP146" t="s">
        <v>119</v>
      </c>
      <c r="CQ146">
        <v>16</v>
      </c>
      <c r="CR146">
        <v>3</v>
      </c>
      <c r="CW146">
        <v>130894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"10/21/2020 17:42:25.443"</f>
        <v>10/21/2020 17:42:25.443</v>
      </c>
      <c r="C147" t="str">
        <f t="shared" si="8"/>
        <v>FFDFD3C0</v>
      </c>
      <c r="D147" t="s">
        <v>124</v>
      </c>
      <c r="E147">
        <v>2</v>
      </c>
      <c r="H147">
        <v>14</v>
      </c>
      <c r="I147" t="s">
        <v>125</v>
      </c>
      <c r="J147" t="s">
        <v>126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"17:42:33.367"</f>
        <v>17:42:33.367</v>
      </c>
      <c r="T147" t="str">
        <f>"17:42:33.267"</f>
        <v>17:42:33.267</v>
      </c>
      <c r="U147" t="str">
        <f t="shared" si="7"/>
        <v>A3E2C2</v>
      </c>
      <c r="V147">
        <v>0</v>
      </c>
      <c r="W147">
        <v>0</v>
      </c>
      <c r="X147">
        <v>1</v>
      </c>
      <c r="Z147">
        <v>0</v>
      </c>
      <c r="AA147">
        <v>10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1</v>
      </c>
      <c r="AH147">
        <v>0</v>
      </c>
      <c r="AI147" t="s">
        <v>186</v>
      </c>
      <c r="AJ147">
        <v>30.045183000000002</v>
      </c>
      <c r="AK147" t="s">
        <v>187</v>
      </c>
      <c r="AL147">
        <v>-89.991373999999993</v>
      </c>
      <c r="AM147">
        <v>100</v>
      </c>
      <c r="AN147">
        <v>1100</v>
      </c>
      <c r="AO147" t="s">
        <v>118</v>
      </c>
      <c r="AP147">
        <v>92</v>
      </c>
      <c r="AQ147">
        <v>43</v>
      </c>
      <c r="AR147">
        <v>1280</v>
      </c>
      <c r="AZ147">
        <v>1200</v>
      </c>
      <c r="BA147">
        <v>1</v>
      </c>
      <c r="BB147" t="str">
        <f t="shared" si="9"/>
        <v xml:space="preserve">N35DC   </v>
      </c>
      <c r="BC147">
        <v>1</v>
      </c>
      <c r="BE147">
        <v>0</v>
      </c>
      <c r="BF147">
        <v>0</v>
      </c>
      <c r="BG147">
        <v>0</v>
      </c>
      <c r="BH147">
        <v>1150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"17:42:33.374"</f>
        <v>17:42:33.374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5</v>
      </c>
      <c r="CP147" t="s">
        <v>119</v>
      </c>
      <c r="CQ147">
        <v>16</v>
      </c>
      <c r="CR147">
        <v>3</v>
      </c>
      <c r="CW147">
        <v>130894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"10/21/2020 17:42:25.443"</f>
        <v>10/21/2020 17:42:25.443</v>
      </c>
      <c r="C148" t="str">
        <f t="shared" si="8"/>
        <v>FFDFD3C0</v>
      </c>
      <c r="D148" t="s">
        <v>130</v>
      </c>
      <c r="E148">
        <v>3</v>
      </c>
      <c r="F148">
        <v>2003</v>
      </c>
      <c r="G148" t="s">
        <v>131</v>
      </c>
      <c r="J148" t="s">
        <v>132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"17:42:33.367"</f>
        <v>17:42:33.367</v>
      </c>
      <c r="T148" t="str">
        <f>"17:42:33.267"</f>
        <v>17:42:33.267</v>
      </c>
      <c r="U148" t="str">
        <f t="shared" si="7"/>
        <v>A3E2C2</v>
      </c>
      <c r="V148">
        <v>0</v>
      </c>
      <c r="W148">
        <v>0</v>
      </c>
      <c r="X148">
        <v>1</v>
      </c>
      <c r="Z148">
        <v>0</v>
      </c>
      <c r="AA148">
        <v>10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1</v>
      </c>
      <c r="AH148">
        <v>0</v>
      </c>
      <c r="AI148" t="s">
        <v>186</v>
      </c>
      <c r="AJ148">
        <v>30.045183000000002</v>
      </c>
      <c r="AK148" t="s">
        <v>187</v>
      </c>
      <c r="AL148">
        <v>-89.991373999999993</v>
      </c>
      <c r="AM148">
        <v>100</v>
      </c>
      <c r="AN148">
        <v>1100</v>
      </c>
      <c r="AO148" t="s">
        <v>118</v>
      </c>
      <c r="AP148">
        <v>92</v>
      </c>
      <c r="AQ148">
        <v>43</v>
      </c>
      <c r="AR148">
        <v>1280</v>
      </c>
      <c r="AZ148">
        <v>1200</v>
      </c>
      <c r="BA148">
        <v>1</v>
      </c>
      <c r="BB148" t="str">
        <f t="shared" si="9"/>
        <v xml:space="preserve">N35DC   </v>
      </c>
      <c r="BC148">
        <v>1</v>
      </c>
      <c r="BE148">
        <v>0</v>
      </c>
      <c r="BF148">
        <v>0</v>
      </c>
      <c r="BG148">
        <v>0</v>
      </c>
      <c r="BH148">
        <v>1150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"17:42:33.374"</f>
        <v>17:42:33.374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5</v>
      </c>
      <c r="CP148" t="s">
        <v>119</v>
      </c>
      <c r="CQ148">
        <v>16</v>
      </c>
      <c r="CR148">
        <v>3</v>
      </c>
      <c r="CW148">
        <v>130894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"10/21/2020 17:42:25.443"</f>
        <v>10/21/2020 17:42:25.443</v>
      </c>
      <c r="C149" t="str">
        <f t="shared" si="8"/>
        <v>FFDFD3C0</v>
      </c>
      <c r="D149" t="s">
        <v>128</v>
      </c>
      <c r="E149">
        <v>9</v>
      </c>
      <c r="H149">
        <v>257</v>
      </c>
      <c r="I149" t="s">
        <v>129</v>
      </c>
      <c r="J149" t="s">
        <v>126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"17:42:33.367"</f>
        <v>17:42:33.367</v>
      </c>
      <c r="T149" t="str">
        <f>"17:42:33.267"</f>
        <v>17:42:33.267</v>
      </c>
      <c r="U149" t="str">
        <f t="shared" si="7"/>
        <v>A3E2C2</v>
      </c>
      <c r="V149">
        <v>0</v>
      </c>
      <c r="W149">
        <v>0</v>
      </c>
      <c r="X149">
        <v>1</v>
      </c>
      <c r="Z149">
        <v>0</v>
      </c>
      <c r="AA149">
        <v>10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1</v>
      </c>
      <c r="AH149">
        <v>0</v>
      </c>
      <c r="AI149" t="s">
        <v>186</v>
      </c>
      <c r="AJ149">
        <v>30.045183000000002</v>
      </c>
      <c r="AK149" t="s">
        <v>187</v>
      </c>
      <c r="AL149">
        <v>-89.991373999999993</v>
      </c>
      <c r="AM149">
        <v>100</v>
      </c>
      <c r="AN149">
        <v>1100</v>
      </c>
      <c r="AO149" t="s">
        <v>118</v>
      </c>
      <c r="AP149">
        <v>92</v>
      </c>
      <c r="AQ149">
        <v>43</v>
      </c>
      <c r="AR149">
        <v>1280</v>
      </c>
      <c r="AZ149">
        <v>1200</v>
      </c>
      <c r="BA149">
        <v>1</v>
      </c>
      <c r="BB149" t="str">
        <f t="shared" si="9"/>
        <v xml:space="preserve">N35DC   </v>
      </c>
      <c r="BC149">
        <v>1</v>
      </c>
      <c r="BE149">
        <v>0</v>
      </c>
      <c r="BF149">
        <v>0</v>
      </c>
      <c r="BG149">
        <v>0</v>
      </c>
      <c r="BH149">
        <v>1150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"17:42:33.374"</f>
        <v>17:42:33.374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5</v>
      </c>
      <c r="CP149" t="s">
        <v>119</v>
      </c>
      <c r="CQ149">
        <v>16</v>
      </c>
      <c r="CR149">
        <v>3</v>
      </c>
      <c r="CW149">
        <v>130894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"10/21/2020 17:42:26.475"</f>
        <v>10/21/2020 17:42:26.475</v>
      </c>
      <c r="C150" t="str">
        <f t="shared" si="8"/>
        <v>FFDFD3C0</v>
      </c>
      <c r="D150" t="s">
        <v>124</v>
      </c>
      <c r="E150">
        <v>2</v>
      </c>
      <c r="H150">
        <v>14</v>
      </c>
      <c r="I150" t="s">
        <v>125</v>
      </c>
      <c r="J150" t="s">
        <v>126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"17:42:34.406"</f>
        <v>17:42:34.406</v>
      </c>
      <c r="T150" t="str">
        <f>"17:42:34.306"</f>
        <v>17:42:34.306</v>
      </c>
      <c r="U150" t="str">
        <f t="shared" si="7"/>
        <v>A3E2C2</v>
      </c>
      <c r="V150">
        <v>0</v>
      </c>
      <c r="W150">
        <v>0</v>
      </c>
      <c r="X150">
        <v>1</v>
      </c>
      <c r="Z150">
        <v>0</v>
      </c>
      <c r="AA150">
        <v>10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1</v>
      </c>
      <c r="AH150">
        <v>0</v>
      </c>
      <c r="AI150" t="s">
        <v>188</v>
      </c>
      <c r="AJ150">
        <v>30.045418999999999</v>
      </c>
      <c r="AK150" t="s">
        <v>189</v>
      </c>
      <c r="AL150">
        <v>-89.990902000000006</v>
      </c>
      <c r="AM150">
        <v>100</v>
      </c>
      <c r="AN150">
        <v>1100</v>
      </c>
      <c r="AO150" t="s">
        <v>118</v>
      </c>
      <c r="AP150">
        <v>92</v>
      </c>
      <c r="AQ150">
        <v>43</v>
      </c>
      <c r="AR150">
        <v>1088</v>
      </c>
      <c r="AZ150">
        <v>1200</v>
      </c>
      <c r="BA150">
        <v>1</v>
      </c>
      <c r="BB150" t="str">
        <f t="shared" si="9"/>
        <v xml:space="preserve">N35DC   </v>
      </c>
      <c r="BC150">
        <v>1</v>
      </c>
      <c r="BE150">
        <v>0</v>
      </c>
      <c r="BF150">
        <v>0</v>
      </c>
      <c r="BG150">
        <v>0</v>
      </c>
      <c r="BH150">
        <v>1175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"17:42:34.408"</f>
        <v>17:42:34.408</v>
      </c>
      <c r="CJ150">
        <v>3</v>
      </c>
      <c r="CK150">
        <v>2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16</v>
      </c>
      <c r="CR150">
        <v>0</v>
      </c>
      <c r="CW150">
        <v>5432470</v>
      </c>
      <c r="CY150">
        <v>1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"10/21/2020 17:42:26.475"</f>
        <v>10/21/2020 17:42:26.475</v>
      </c>
      <c r="C151" t="str">
        <f t="shared" si="8"/>
        <v>FFDFD3C0</v>
      </c>
      <c r="D151" t="s">
        <v>130</v>
      </c>
      <c r="E151">
        <v>3</v>
      </c>
      <c r="F151">
        <v>2003</v>
      </c>
      <c r="G151" t="s">
        <v>131</v>
      </c>
      <c r="J151" t="s">
        <v>132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"17:42:34.406"</f>
        <v>17:42:34.406</v>
      </c>
      <c r="T151" t="str">
        <f>"17:42:34.306"</f>
        <v>17:42:34.306</v>
      </c>
      <c r="U151" t="str">
        <f t="shared" si="7"/>
        <v>A3E2C2</v>
      </c>
      <c r="V151">
        <v>0</v>
      </c>
      <c r="W151">
        <v>0</v>
      </c>
      <c r="X151">
        <v>1</v>
      </c>
      <c r="Z151">
        <v>0</v>
      </c>
      <c r="AA151">
        <v>10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1</v>
      </c>
      <c r="AH151">
        <v>0</v>
      </c>
      <c r="AI151" t="s">
        <v>188</v>
      </c>
      <c r="AJ151">
        <v>30.045418999999999</v>
      </c>
      <c r="AK151" t="s">
        <v>189</v>
      </c>
      <c r="AL151">
        <v>-89.990902000000006</v>
      </c>
      <c r="AM151">
        <v>100</v>
      </c>
      <c r="AN151">
        <v>1100</v>
      </c>
      <c r="AO151" t="s">
        <v>118</v>
      </c>
      <c r="AP151">
        <v>92</v>
      </c>
      <c r="AQ151">
        <v>43</v>
      </c>
      <c r="AR151">
        <v>1088</v>
      </c>
      <c r="AZ151">
        <v>1200</v>
      </c>
      <c r="BA151">
        <v>1</v>
      </c>
      <c r="BB151" t="str">
        <f t="shared" si="9"/>
        <v xml:space="preserve">N35DC   </v>
      </c>
      <c r="BC151">
        <v>1</v>
      </c>
      <c r="BE151">
        <v>0</v>
      </c>
      <c r="BF151">
        <v>0</v>
      </c>
      <c r="BG151">
        <v>0</v>
      </c>
      <c r="BH151">
        <v>1175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"17:42:34.408"</f>
        <v>17:42:34.408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6</v>
      </c>
      <c r="CP151" t="s">
        <v>119</v>
      </c>
      <c r="CQ151">
        <v>16</v>
      </c>
      <c r="CR151">
        <v>0</v>
      </c>
      <c r="CW151">
        <v>5432470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"10/21/2020 17:42:26.475"</f>
        <v>10/21/2020 17:42:26.475</v>
      </c>
      <c r="C152" t="str">
        <f t="shared" si="8"/>
        <v>FFDFD3C0</v>
      </c>
      <c r="D152" t="s">
        <v>128</v>
      </c>
      <c r="E152">
        <v>9</v>
      </c>
      <c r="H152">
        <v>257</v>
      </c>
      <c r="I152" t="s">
        <v>129</v>
      </c>
      <c r="J152" t="s">
        <v>126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"17:42:34.406"</f>
        <v>17:42:34.406</v>
      </c>
      <c r="T152" t="str">
        <f>"17:42:34.306"</f>
        <v>17:42:34.306</v>
      </c>
      <c r="U152" t="str">
        <f t="shared" si="7"/>
        <v>A3E2C2</v>
      </c>
      <c r="V152">
        <v>0</v>
      </c>
      <c r="W152">
        <v>0</v>
      </c>
      <c r="X152">
        <v>1</v>
      </c>
      <c r="Z152">
        <v>0</v>
      </c>
      <c r="AA152">
        <v>10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1</v>
      </c>
      <c r="AH152">
        <v>0</v>
      </c>
      <c r="AI152" t="s">
        <v>188</v>
      </c>
      <c r="AJ152">
        <v>30.045418999999999</v>
      </c>
      <c r="AK152" t="s">
        <v>189</v>
      </c>
      <c r="AL152">
        <v>-89.990902000000006</v>
      </c>
      <c r="AM152">
        <v>100</v>
      </c>
      <c r="AN152">
        <v>1100</v>
      </c>
      <c r="AO152" t="s">
        <v>118</v>
      </c>
      <c r="AP152">
        <v>92</v>
      </c>
      <c r="AQ152">
        <v>43</v>
      </c>
      <c r="AR152">
        <v>1088</v>
      </c>
      <c r="AZ152">
        <v>1200</v>
      </c>
      <c r="BA152">
        <v>1</v>
      </c>
      <c r="BB152" t="str">
        <f t="shared" si="9"/>
        <v xml:space="preserve">N35DC   </v>
      </c>
      <c r="BC152">
        <v>1</v>
      </c>
      <c r="BE152">
        <v>0</v>
      </c>
      <c r="BF152">
        <v>0</v>
      </c>
      <c r="BG152">
        <v>0</v>
      </c>
      <c r="BH152">
        <v>1175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"17:42:34.408"</f>
        <v>17:42:34.408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6</v>
      </c>
      <c r="CP152" t="s">
        <v>119</v>
      </c>
      <c r="CQ152">
        <v>16</v>
      </c>
      <c r="CR152">
        <v>0</v>
      </c>
      <c r="CW152">
        <v>5432470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"10/21/2020 17:42:26.475"</f>
        <v>10/21/2020 17:42:26.475</v>
      </c>
      <c r="C153" t="str">
        <f t="shared" si="8"/>
        <v>FFDFD3C0</v>
      </c>
      <c r="D153" t="s">
        <v>133</v>
      </c>
      <c r="E153">
        <v>1</v>
      </c>
      <c r="F153">
        <v>1001</v>
      </c>
      <c r="G153" t="s">
        <v>114</v>
      </c>
      <c r="J153" t="s">
        <v>134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"17:42:34.406"</f>
        <v>17:42:34.406</v>
      </c>
      <c r="T153" t="str">
        <f>"17:42:34.306"</f>
        <v>17:42:34.306</v>
      </c>
      <c r="U153" t="str">
        <f t="shared" si="7"/>
        <v>A3E2C2</v>
      </c>
      <c r="V153">
        <v>0</v>
      </c>
      <c r="W153">
        <v>0</v>
      </c>
      <c r="X153">
        <v>1</v>
      </c>
      <c r="Z153">
        <v>0</v>
      </c>
      <c r="AA153">
        <v>10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1</v>
      </c>
      <c r="AH153">
        <v>0</v>
      </c>
      <c r="AI153" t="s">
        <v>188</v>
      </c>
      <c r="AJ153">
        <v>30.045418999999999</v>
      </c>
      <c r="AK153" t="s">
        <v>189</v>
      </c>
      <c r="AL153">
        <v>-89.990902000000006</v>
      </c>
      <c r="AM153">
        <v>100</v>
      </c>
      <c r="AN153">
        <v>1100</v>
      </c>
      <c r="AO153" t="s">
        <v>118</v>
      </c>
      <c r="AP153">
        <v>92</v>
      </c>
      <c r="AQ153">
        <v>43</v>
      </c>
      <c r="AR153">
        <v>1088</v>
      </c>
      <c r="AZ153">
        <v>1200</v>
      </c>
      <c r="BA153">
        <v>1</v>
      </c>
      <c r="BB153" t="str">
        <f t="shared" si="9"/>
        <v xml:space="preserve">N35DC   </v>
      </c>
      <c r="BC153">
        <v>1</v>
      </c>
      <c r="BE153">
        <v>0</v>
      </c>
      <c r="BF153">
        <v>0</v>
      </c>
      <c r="BG153">
        <v>0</v>
      </c>
      <c r="BH153">
        <v>1175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"17:42:34.408"</f>
        <v>17:42:34.408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6</v>
      </c>
      <c r="CP153" t="s">
        <v>119</v>
      </c>
      <c r="CQ153">
        <v>16</v>
      </c>
      <c r="CR153">
        <v>0</v>
      </c>
      <c r="CW153">
        <v>5432470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"10/21/2020 17:42:26.475"</f>
        <v>10/21/2020 17:42:26.475</v>
      </c>
      <c r="C154" t="str">
        <f t="shared" si="8"/>
        <v>FFDFD3C0</v>
      </c>
      <c r="D154" t="s">
        <v>113</v>
      </c>
      <c r="E154">
        <v>4</v>
      </c>
      <c r="H154">
        <v>162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"17:42:34.406"</f>
        <v>17:42:34.406</v>
      </c>
      <c r="T154" t="str">
        <f>"17:42:34.306"</f>
        <v>17:42:34.306</v>
      </c>
      <c r="U154" t="str">
        <f t="shared" si="7"/>
        <v>A3E2C2</v>
      </c>
      <c r="V154">
        <v>0</v>
      </c>
      <c r="W154">
        <v>0</v>
      </c>
      <c r="X154">
        <v>1</v>
      </c>
      <c r="Z154">
        <v>0</v>
      </c>
      <c r="AA154">
        <v>10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1</v>
      </c>
      <c r="AH154">
        <v>0</v>
      </c>
      <c r="AI154" t="s">
        <v>188</v>
      </c>
      <c r="AJ154">
        <v>30.045418999999999</v>
      </c>
      <c r="AK154" t="s">
        <v>189</v>
      </c>
      <c r="AL154">
        <v>-89.990902000000006</v>
      </c>
      <c r="AM154">
        <v>100</v>
      </c>
      <c r="AN154">
        <v>1100</v>
      </c>
      <c r="AO154" t="s">
        <v>118</v>
      </c>
      <c r="AP154">
        <v>92</v>
      </c>
      <c r="AQ154">
        <v>43</v>
      </c>
      <c r="AR154">
        <v>1088</v>
      </c>
      <c r="AZ154">
        <v>1200</v>
      </c>
      <c r="BA154">
        <v>1</v>
      </c>
      <c r="BB154" t="str">
        <f t="shared" si="9"/>
        <v xml:space="preserve">N35DC   </v>
      </c>
      <c r="BC154">
        <v>1</v>
      </c>
      <c r="BE154">
        <v>0</v>
      </c>
      <c r="BF154">
        <v>0</v>
      </c>
      <c r="BG154">
        <v>0</v>
      </c>
      <c r="BH154">
        <v>1175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"17:42:34.408"</f>
        <v>17:42:34.408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6</v>
      </c>
      <c r="CP154" t="s">
        <v>119</v>
      </c>
      <c r="CQ154">
        <v>16</v>
      </c>
      <c r="CR154">
        <v>0</v>
      </c>
      <c r="CW154">
        <v>5432470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"10/21/2020 17:42:29.626"</f>
        <v>10/21/2020 17:42:29.626</v>
      </c>
      <c r="C155" t="str">
        <f t="shared" si="8"/>
        <v>FFDFD3C0</v>
      </c>
      <c r="D155" t="s">
        <v>133</v>
      </c>
      <c r="E155">
        <v>1</v>
      </c>
      <c r="F155">
        <v>1001</v>
      </c>
      <c r="G155" t="s">
        <v>114</v>
      </c>
      <c r="J155" t="s">
        <v>134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"17:42:37.570"</f>
        <v>17:42:37.570</v>
      </c>
      <c r="T155" t="str">
        <f>"17:42:37.370"</f>
        <v>17:42:37.370</v>
      </c>
      <c r="U155" t="str">
        <f t="shared" si="7"/>
        <v>A3E2C2</v>
      </c>
      <c r="V155">
        <v>0</v>
      </c>
      <c r="W155">
        <v>0</v>
      </c>
      <c r="X155">
        <v>1</v>
      </c>
      <c r="Z155">
        <v>0</v>
      </c>
      <c r="AA155">
        <v>10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1</v>
      </c>
      <c r="AH155">
        <v>0</v>
      </c>
      <c r="AI155" t="s">
        <v>190</v>
      </c>
      <c r="AJ155">
        <v>30.046040999999999</v>
      </c>
      <c r="AK155" t="s">
        <v>191</v>
      </c>
      <c r="AL155">
        <v>-89.989335999999994</v>
      </c>
      <c r="AM155">
        <v>100</v>
      </c>
      <c r="AN155">
        <v>1200</v>
      </c>
      <c r="AO155" t="s">
        <v>118</v>
      </c>
      <c r="AP155">
        <v>92</v>
      </c>
      <c r="AQ155">
        <v>46</v>
      </c>
      <c r="AR155">
        <v>896</v>
      </c>
      <c r="AZ155">
        <v>1200</v>
      </c>
      <c r="BA155">
        <v>1</v>
      </c>
      <c r="BB155" t="str">
        <f t="shared" si="9"/>
        <v xml:space="preserve">N35DC   </v>
      </c>
      <c r="BC155">
        <v>1</v>
      </c>
      <c r="BE155">
        <v>0</v>
      </c>
      <c r="BF155">
        <v>0</v>
      </c>
      <c r="BG155">
        <v>0</v>
      </c>
      <c r="BH155">
        <v>1225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"17:42:37.573"</f>
        <v>17:42:37.573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16</v>
      </c>
      <c r="CR155">
        <v>3</v>
      </c>
      <c r="CW155">
        <v>133453</v>
      </c>
      <c r="CY155">
        <v>1</v>
      </c>
      <c r="CZ155">
        <v>0</v>
      </c>
      <c r="DA155">
        <v>0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"10/21/2020 17:42:29.626"</f>
        <v>10/21/2020 17:42:29.626</v>
      </c>
      <c r="C156" t="str">
        <f t="shared" si="8"/>
        <v>FFDFD3C0</v>
      </c>
      <c r="D156" t="s">
        <v>113</v>
      </c>
      <c r="E156">
        <v>4</v>
      </c>
      <c r="H156">
        <v>162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"17:42:37.570"</f>
        <v>17:42:37.570</v>
      </c>
      <c r="T156" t="str">
        <f>"17:42:37.370"</f>
        <v>17:42:37.370</v>
      </c>
      <c r="U156" t="str">
        <f t="shared" si="7"/>
        <v>A3E2C2</v>
      </c>
      <c r="V156">
        <v>0</v>
      </c>
      <c r="W156">
        <v>0</v>
      </c>
      <c r="X156">
        <v>1</v>
      </c>
      <c r="Z156">
        <v>0</v>
      </c>
      <c r="AA156">
        <v>10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1</v>
      </c>
      <c r="AH156">
        <v>0</v>
      </c>
      <c r="AI156" t="s">
        <v>190</v>
      </c>
      <c r="AJ156">
        <v>30.046040999999999</v>
      </c>
      <c r="AK156" t="s">
        <v>191</v>
      </c>
      <c r="AL156">
        <v>-89.989335999999994</v>
      </c>
      <c r="AM156">
        <v>100</v>
      </c>
      <c r="AN156">
        <v>1200</v>
      </c>
      <c r="AO156" t="s">
        <v>118</v>
      </c>
      <c r="AP156">
        <v>92</v>
      </c>
      <c r="AQ156">
        <v>46</v>
      </c>
      <c r="AR156">
        <v>896</v>
      </c>
      <c r="AZ156">
        <v>1200</v>
      </c>
      <c r="BA156">
        <v>1</v>
      </c>
      <c r="BB156" t="str">
        <f t="shared" si="9"/>
        <v xml:space="preserve">N35DC   </v>
      </c>
      <c r="BC156">
        <v>1</v>
      </c>
      <c r="BE156">
        <v>0</v>
      </c>
      <c r="BF156">
        <v>0</v>
      </c>
      <c r="BG156">
        <v>0</v>
      </c>
      <c r="BH156">
        <v>1225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"17:42:37.573"</f>
        <v>17:42:37.573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16</v>
      </c>
      <c r="CR156">
        <v>3</v>
      </c>
      <c r="CW156">
        <v>133453</v>
      </c>
      <c r="CY156">
        <v>1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"10/21/2020 17:42:29.626"</f>
        <v>10/21/2020 17:42:29.626</v>
      </c>
      <c r="C157" t="str">
        <f t="shared" si="8"/>
        <v>FFDFD3C0</v>
      </c>
      <c r="D157" t="s">
        <v>124</v>
      </c>
      <c r="E157">
        <v>2</v>
      </c>
      <c r="H157">
        <v>14</v>
      </c>
      <c r="I157" t="s">
        <v>125</v>
      </c>
      <c r="J157" t="s">
        <v>126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"17:42:37.570"</f>
        <v>17:42:37.570</v>
      </c>
      <c r="T157" t="str">
        <f>"17:42:37.370"</f>
        <v>17:42:37.370</v>
      </c>
      <c r="U157" t="str">
        <f t="shared" si="7"/>
        <v>A3E2C2</v>
      </c>
      <c r="V157">
        <v>0</v>
      </c>
      <c r="W157">
        <v>0</v>
      </c>
      <c r="X157">
        <v>1</v>
      </c>
      <c r="Z157">
        <v>0</v>
      </c>
      <c r="AA157">
        <v>10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1</v>
      </c>
      <c r="AH157">
        <v>0</v>
      </c>
      <c r="AI157" t="s">
        <v>190</v>
      </c>
      <c r="AJ157">
        <v>30.046040999999999</v>
      </c>
      <c r="AK157" t="s">
        <v>191</v>
      </c>
      <c r="AL157">
        <v>-89.989335999999994</v>
      </c>
      <c r="AM157">
        <v>100</v>
      </c>
      <c r="AN157">
        <v>1200</v>
      </c>
      <c r="AO157" t="s">
        <v>118</v>
      </c>
      <c r="AP157">
        <v>92</v>
      </c>
      <c r="AQ157">
        <v>46</v>
      </c>
      <c r="AR157">
        <v>896</v>
      </c>
      <c r="AZ157">
        <v>1200</v>
      </c>
      <c r="BA157">
        <v>1</v>
      </c>
      <c r="BB157" t="str">
        <f t="shared" si="9"/>
        <v xml:space="preserve">N35DC   </v>
      </c>
      <c r="BC157">
        <v>1</v>
      </c>
      <c r="BE157">
        <v>0</v>
      </c>
      <c r="BF157">
        <v>0</v>
      </c>
      <c r="BG157">
        <v>0</v>
      </c>
      <c r="BH157">
        <v>1225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"17:42:37.573"</f>
        <v>17:42:37.573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16</v>
      </c>
      <c r="CR157">
        <v>3</v>
      </c>
      <c r="CW157">
        <v>133453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"10/21/2020 17:42:29.626"</f>
        <v>10/21/2020 17:42:29.626</v>
      </c>
      <c r="C158" t="str">
        <f t="shared" si="8"/>
        <v>FFDFD3C0</v>
      </c>
      <c r="D158" t="s">
        <v>128</v>
      </c>
      <c r="E158">
        <v>9</v>
      </c>
      <c r="H158">
        <v>257</v>
      </c>
      <c r="I158" t="s">
        <v>129</v>
      </c>
      <c r="J158" t="s">
        <v>126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"17:42:37.570"</f>
        <v>17:42:37.570</v>
      </c>
      <c r="T158" t="str">
        <f>"17:42:37.370"</f>
        <v>17:42:37.370</v>
      </c>
      <c r="U158" t="str">
        <f t="shared" si="7"/>
        <v>A3E2C2</v>
      </c>
      <c r="V158">
        <v>0</v>
      </c>
      <c r="W158">
        <v>0</v>
      </c>
      <c r="X158">
        <v>1</v>
      </c>
      <c r="Z158">
        <v>0</v>
      </c>
      <c r="AA158">
        <v>10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1</v>
      </c>
      <c r="AH158">
        <v>0</v>
      </c>
      <c r="AI158" t="s">
        <v>190</v>
      </c>
      <c r="AJ158">
        <v>30.046040999999999</v>
      </c>
      <c r="AK158" t="s">
        <v>191</v>
      </c>
      <c r="AL158">
        <v>-89.989335999999994</v>
      </c>
      <c r="AM158">
        <v>100</v>
      </c>
      <c r="AN158">
        <v>1200</v>
      </c>
      <c r="AO158" t="s">
        <v>118</v>
      </c>
      <c r="AP158">
        <v>92</v>
      </c>
      <c r="AQ158">
        <v>46</v>
      </c>
      <c r="AR158">
        <v>896</v>
      </c>
      <c r="AZ158">
        <v>1200</v>
      </c>
      <c r="BA158">
        <v>1</v>
      </c>
      <c r="BB158" t="str">
        <f t="shared" si="9"/>
        <v xml:space="preserve">N35DC   </v>
      </c>
      <c r="BC158">
        <v>1</v>
      </c>
      <c r="BE158">
        <v>0</v>
      </c>
      <c r="BF158">
        <v>0</v>
      </c>
      <c r="BG158">
        <v>0</v>
      </c>
      <c r="BH158">
        <v>1225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"17:42:37.573"</f>
        <v>17:42:37.573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16</v>
      </c>
      <c r="CR158">
        <v>3</v>
      </c>
      <c r="CW158">
        <v>133453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"10/21/2020 17:42:29.626"</f>
        <v>10/21/2020 17:42:29.626</v>
      </c>
      <c r="C159" t="str">
        <f t="shared" si="8"/>
        <v>FFDFD3C0</v>
      </c>
      <c r="D159" t="s">
        <v>130</v>
      </c>
      <c r="E159">
        <v>3</v>
      </c>
      <c r="F159">
        <v>2003</v>
      </c>
      <c r="G159" t="s">
        <v>131</v>
      </c>
      <c r="J159" t="s">
        <v>132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"17:42:37.570"</f>
        <v>17:42:37.570</v>
      </c>
      <c r="T159" t="str">
        <f>"17:42:37.370"</f>
        <v>17:42:37.370</v>
      </c>
      <c r="U159" t="str">
        <f t="shared" si="7"/>
        <v>A3E2C2</v>
      </c>
      <c r="V159">
        <v>0</v>
      </c>
      <c r="W159">
        <v>0</v>
      </c>
      <c r="X159">
        <v>1</v>
      </c>
      <c r="Z159">
        <v>0</v>
      </c>
      <c r="AA159">
        <v>10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1</v>
      </c>
      <c r="AH159">
        <v>0</v>
      </c>
      <c r="AI159" t="s">
        <v>190</v>
      </c>
      <c r="AJ159">
        <v>30.046040999999999</v>
      </c>
      <c r="AK159" t="s">
        <v>191</v>
      </c>
      <c r="AL159">
        <v>-89.989335999999994</v>
      </c>
      <c r="AM159">
        <v>100</v>
      </c>
      <c r="AN159">
        <v>1200</v>
      </c>
      <c r="AO159" t="s">
        <v>118</v>
      </c>
      <c r="AP159">
        <v>92</v>
      </c>
      <c r="AQ159">
        <v>46</v>
      </c>
      <c r="AR159">
        <v>896</v>
      </c>
      <c r="AZ159">
        <v>1200</v>
      </c>
      <c r="BA159">
        <v>1</v>
      </c>
      <c r="BB159" t="str">
        <f t="shared" si="9"/>
        <v xml:space="preserve">N35DC   </v>
      </c>
      <c r="BC159">
        <v>1</v>
      </c>
      <c r="BE159">
        <v>0</v>
      </c>
      <c r="BF159">
        <v>0</v>
      </c>
      <c r="BG159">
        <v>0</v>
      </c>
      <c r="BH159">
        <v>1225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"17:42:37.573"</f>
        <v>17:42:37.573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16</v>
      </c>
      <c r="CR159">
        <v>3</v>
      </c>
      <c r="CW159">
        <v>133453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"10/21/2020 17:42:30.482"</f>
        <v>10/21/2020 17:42:30.482</v>
      </c>
      <c r="C160" t="str">
        <f t="shared" si="8"/>
        <v>FFDFD3C0</v>
      </c>
      <c r="D160" t="s">
        <v>133</v>
      </c>
      <c r="E160">
        <v>1</v>
      </c>
      <c r="F160">
        <v>1001</v>
      </c>
      <c r="G160" t="s">
        <v>114</v>
      </c>
      <c r="J160" t="s">
        <v>134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"17:42:38.406"</f>
        <v>17:42:38.406</v>
      </c>
      <c r="T160" t="str">
        <f>"17:42:38.206"</f>
        <v>17:42:38.206</v>
      </c>
      <c r="U160" t="str">
        <f t="shared" si="7"/>
        <v>A3E2C2</v>
      </c>
      <c r="V160">
        <v>0</v>
      </c>
      <c r="W160">
        <v>0</v>
      </c>
      <c r="X160">
        <v>1</v>
      </c>
      <c r="Z160">
        <v>0</v>
      </c>
      <c r="AA160">
        <v>10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1</v>
      </c>
      <c r="AH160">
        <v>0</v>
      </c>
      <c r="AI160" t="s">
        <v>192</v>
      </c>
      <c r="AJ160">
        <v>30.046277</v>
      </c>
      <c r="AK160" t="s">
        <v>193</v>
      </c>
      <c r="AL160">
        <v>-89.988906</v>
      </c>
      <c r="AM160">
        <v>100</v>
      </c>
      <c r="AN160">
        <v>1200</v>
      </c>
      <c r="AO160" t="s">
        <v>118</v>
      </c>
      <c r="AP160">
        <v>91</v>
      </c>
      <c r="AQ160">
        <v>49</v>
      </c>
      <c r="AR160">
        <v>896</v>
      </c>
      <c r="AZ160">
        <v>1200</v>
      </c>
      <c r="BA160">
        <v>1</v>
      </c>
      <c r="BB160" t="str">
        <f t="shared" si="9"/>
        <v xml:space="preserve">N35DC   </v>
      </c>
      <c r="BC160">
        <v>1</v>
      </c>
      <c r="BE160">
        <v>0</v>
      </c>
      <c r="BF160">
        <v>0</v>
      </c>
      <c r="BG160">
        <v>0</v>
      </c>
      <c r="BH160">
        <v>1250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"17:42:38.413"</f>
        <v>17:42:38.413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16</v>
      </c>
      <c r="CR160">
        <v>3</v>
      </c>
      <c r="CW160">
        <v>133952</v>
      </c>
      <c r="CY160">
        <v>1</v>
      </c>
      <c r="CZ160">
        <v>0</v>
      </c>
      <c r="DA160">
        <v>0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"10/21/2020 17:42:30.482"</f>
        <v>10/21/2020 17:42:30.482</v>
      </c>
      <c r="C161" t="str">
        <f t="shared" si="8"/>
        <v>FFDFD3C0</v>
      </c>
      <c r="D161" t="s">
        <v>113</v>
      </c>
      <c r="E161">
        <v>4</v>
      </c>
      <c r="H161">
        <v>162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"17:42:38.406"</f>
        <v>17:42:38.406</v>
      </c>
      <c r="T161" t="str">
        <f>"17:42:38.206"</f>
        <v>17:42:38.206</v>
      </c>
      <c r="U161" t="str">
        <f t="shared" si="7"/>
        <v>A3E2C2</v>
      </c>
      <c r="V161">
        <v>0</v>
      </c>
      <c r="W161">
        <v>0</v>
      </c>
      <c r="X161">
        <v>1</v>
      </c>
      <c r="Z161">
        <v>0</v>
      </c>
      <c r="AA161">
        <v>10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1</v>
      </c>
      <c r="AH161">
        <v>0</v>
      </c>
      <c r="AI161" t="s">
        <v>192</v>
      </c>
      <c r="AJ161">
        <v>30.046277</v>
      </c>
      <c r="AK161" t="s">
        <v>193</v>
      </c>
      <c r="AL161">
        <v>-89.988906</v>
      </c>
      <c r="AM161">
        <v>100</v>
      </c>
      <c r="AN161">
        <v>1200</v>
      </c>
      <c r="AO161" t="s">
        <v>118</v>
      </c>
      <c r="AP161">
        <v>91</v>
      </c>
      <c r="AQ161">
        <v>49</v>
      </c>
      <c r="AR161">
        <v>896</v>
      </c>
      <c r="AZ161">
        <v>1200</v>
      </c>
      <c r="BA161">
        <v>1</v>
      </c>
      <c r="BB161" t="str">
        <f t="shared" si="9"/>
        <v xml:space="preserve">N35DC   </v>
      </c>
      <c r="BC161">
        <v>1</v>
      </c>
      <c r="BE161">
        <v>0</v>
      </c>
      <c r="BF161">
        <v>0</v>
      </c>
      <c r="BG161">
        <v>0</v>
      </c>
      <c r="BH161">
        <v>1250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"17:42:38.413"</f>
        <v>17:42:38.413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16</v>
      </c>
      <c r="CR161">
        <v>3</v>
      </c>
      <c r="CW161">
        <v>133952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"10/21/2020 17:42:30.482"</f>
        <v>10/21/2020 17:42:30.482</v>
      </c>
      <c r="C162" t="str">
        <f t="shared" si="8"/>
        <v>FFDFD3C0</v>
      </c>
      <c r="D162" t="s">
        <v>124</v>
      </c>
      <c r="E162">
        <v>2</v>
      </c>
      <c r="H162">
        <v>14</v>
      </c>
      <c r="I162" t="s">
        <v>125</v>
      </c>
      <c r="J162" t="s">
        <v>126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"17:42:38.406"</f>
        <v>17:42:38.406</v>
      </c>
      <c r="T162" t="str">
        <f>"17:42:38.206"</f>
        <v>17:42:38.206</v>
      </c>
      <c r="U162" t="str">
        <f t="shared" si="7"/>
        <v>A3E2C2</v>
      </c>
      <c r="V162">
        <v>0</v>
      </c>
      <c r="W162">
        <v>0</v>
      </c>
      <c r="X162">
        <v>1</v>
      </c>
      <c r="Z162">
        <v>0</v>
      </c>
      <c r="AA162">
        <v>10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1</v>
      </c>
      <c r="AH162">
        <v>0</v>
      </c>
      <c r="AI162" t="s">
        <v>192</v>
      </c>
      <c r="AJ162">
        <v>30.046277</v>
      </c>
      <c r="AK162" t="s">
        <v>193</v>
      </c>
      <c r="AL162">
        <v>-89.988906</v>
      </c>
      <c r="AM162">
        <v>100</v>
      </c>
      <c r="AN162">
        <v>1200</v>
      </c>
      <c r="AO162" t="s">
        <v>118</v>
      </c>
      <c r="AP162">
        <v>91</v>
      </c>
      <c r="AQ162">
        <v>49</v>
      </c>
      <c r="AR162">
        <v>896</v>
      </c>
      <c r="AZ162">
        <v>1200</v>
      </c>
      <c r="BA162">
        <v>1</v>
      </c>
      <c r="BB162" t="str">
        <f t="shared" si="9"/>
        <v xml:space="preserve">N35DC   </v>
      </c>
      <c r="BC162">
        <v>1</v>
      </c>
      <c r="BE162">
        <v>0</v>
      </c>
      <c r="BF162">
        <v>0</v>
      </c>
      <c r="BG162">
        <v>0</v>
      </c>
      <c r="BH162">
        <v>1250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"17:42:38.413"</f>
        <v>17:42:38.413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16</v>
      </c>
      <c r="CR162">
        <v>3</v>
      </c>
      <c r="CW162">
        <v>133952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"10/21/2020 17:42:30.482"</f>
        <v>10/21/2020 17:42:30.482</v>
      </c>
      <c r="C163" t="str">
        <f t="shared" si="8"/>
        <v>FFDFD3C0</v>
      </c>
      <c r="D163" t="s">
        <v>128</v>
      </c>
      <c r="E163">
        <v>9</v>
      </c>
      <c r="H163">
        <v>257</v>
      </c>
      <c r="I163" t="s">
        <v>129</v>
      </c>
      <c r="J163" t="s">
        <v>126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"17:42:38.406"</f>
        <v>17:42:38.406</v>
      </c>
      <c r="T163" t="str">
        <f>"17:42:38.206"</f>
        <v>17:42:38.206</v>
      </c>
      <c r="U163" t="str">
        <f t="shared" si="7"/>
        <v>A3E2C2</v>
      </c>
      <c r="V163">
        <v>0</v>
      </c>
      <c r="W163">
        <v>0</v>
      </c>
      <c r="X163">
        <v>1</v>
      </c>
      <c r="Z163">
        <v>0</v>
      </c>
      <c r="AA163">
        <v>10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1</v>
      </c>
      <c r="AH163">
        <v>0</v>
      </c>
      <c r="AI163" t="s">
        <v>192</v>
      </c>
      <c r="AJ163">
        <v>30.046277</v>
      </c>
      <c r="AK163" t="s">
        <v>193</v>
      </c>
      <c r="AL163">
        <v>-89.988906</v>
      </c>
      <c r="AM163">
        <v>100</v>
      </c>
      <c r="AN163">
        <v>1200</v>
      </c>
      <c r="AO163" t="s">
        <v>118</v>
      </c>
      <c r="AP163">
        <v>91</v>
      </c>
      <c r="AQ163">
        <v>49</v>
      </c>
      <c r="AR163">
        <v>896</v>
      </c>
      <c r="AZ163">
        <v>1200</v>
      </c>
      <c r="BA163">
        <v>1</v>
      </c>
      <c r="BB163" t="str">
        <f t="shared" si="9"/>
        <v xml:space="preserve">N35DC   </v>
      </c>
      <c r="BC163">
        <v>1</v>
      </c>
      <c r="BE163">
        <v>0</v>
      </c>
      <c r="BF163">
        <v>0</v>
      </c>
      <c r="BG163">
        <v>0</v>
      </c>
      <c r="BH163">
        <v>1250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"17:42:38.413"</f>
        <v>17:42:38.413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16</v>
      </c>
      <c r="CR163">
        <v>3</v>
      </c>
      <c r="CW163">
        <v>133952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"10/21/2020 17:42:30.482"</f>
        <v>10/21/2020 17:42:30.482</v>
      </c>
      <c r="C164" t="str">
        <f t="shared" si="8"/>
        <v>FFDFD3C0</v>
      </c>
      <c r="D164" t="s">
        <v>130</v>
      </c>
      <c r="E164">
        <v>3</v>
      </c>
      <c r="F164">
        <v>2003</v>
      </c>
      <c r="G164" t="s">
        <v>131</v>
      </c>
      <c r="J164" t="s">
        <v>132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"17:42:38.406"</f>
        <v>17:42:38.406</v>
      </c>
      <c r="T164" t="str">
        <f>"17:42:38.206"</f>
        <v>17:42:38.206</v>
      </c>
      <c r="U164" t="str">
        <f t="shared" si="7"/>
        <v>A3E2C2</v>
      </c>
      <c r="V164">
        <v>0</v>
      </c>
      <c r="W164">
        <v>0</v>
      </c>
      <c r="X164">
        <v>1</v>
      </c>
      <c r="Z164">
        <v>0</v>
      </c>
      <c r="AA164">
        <v>10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1</v>
      </c>
      <c r="AH164">
        <v>0</v>
      </c>
      <c r="AI164" t="s">
        <v>192</v>
      </c>
      <c r="AJ164">
        <v>30.046277</v>
      </c>
      <c r="AK164" t="s">
        <v>193</v>
      </c>
      <c r="AL164">
        <v>-89.988906</v>
      </c>
      <c r="AM164">
        <v>100</v>
      </c>
      <c r="AN164">
        <v>1200</v>
      </c>
      <c r="AO164" t="s">
        <v>118</v>
      </c>
      <c r="AP164">
        <v>91</v>
      </c>
      <c r="AQ164">
        <v>49</v>
      </c>
      <c r="AR164">
        <v>896</v>
      </c>
      <c r="AZ164">
        <v>1200</v>
      </c>
      <c r="BA164">
        <v>1</v>
      </c>
      <c r="BB164" t="str">
        <f t="shared" si="9"/>
        <v xml:space="preserve">N35DC   </v>
      </c>
      <c r="BC164">
        <v>1</v>
      </c>
      <c r="BE164">
        <v>0</v>
      </c>
      <c r="BF164">
        <v>0</v>
      </c>
      <c r="BG164">
        <v>0</v>
      </c>
      <c r="BH164">
        <v>1250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"17:42:38.413"</f>
        <v>17:42:38.413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16</v>
      </c>
      <c r="CR164">
        <v>3</v>
      </c>
      <c r="CW164">
        <v>133952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"10/21/2020 17:42:33.614"</f>
        <v>10/21/2020 17:42:33.614</v>
      </c>
      <c r="C165" t="str">
        <f t="shared" si="8"/>
        <v>FFDFD3C0</v>
      </c>
      <c r="D165" t="s">
        <v>128</v>
      </c>
      <c r="E165">
        <v>9</v>
      </c>
      <c r="H165">
        <v>257</v>
      </c>
      <c r="I165" t="s">
        <v>129</v>
      </c>
      <c r="J165" t="s">
        <v>126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"17:42:41.531"</f>
        <v>17:42:41.531</v>
      </c>
      <c r="T165" t="str">
        <f>"17:42:41.331"</f>
        <v>17:42:41.331</v>
      </c>
      <c r="U165" t="str">
        <f t="shared" si="7"/>
        <v>A3E2C2</v>
      </c>
      <c r="V165">
        <v>0</v>
      </c>
      <c r="W165">
        <v>0</v>
      </c>
      <c r="X165">
        <v>1</v>
      </c>
      <c r="Z165">
        <v>0</v>
      </c>
      <c r="AA165">
        <v>10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1</v>
      </c>
      <c r="AH165">
        <v>0</v>
      </c>
      <c r="AI165" t="s">
        <v>194</v>
      </c>
      <c r="AJ165">
        <v>30.047007000000001</v>
      </c>
      <c r="AK165" t="s">
        <v>195</v>
      </c>
      <c r="AL165">
        <v>-89.987425999999999</v>
      </c>
      <c r="AM165">
        <v>100</v>
      </c>
      <c r="AN165">
        <v>1200</v>
      </c>
      <c r="AO165" t="s">
        <v>118</v>
      </c>
      <c r="AP165">
        <v>92</v>
      </c>
      <c r="AQ165">
        <v>53</v>
      </c>
      <c r="AR165">
        <v>640</v>
      </c>
      <c r="AZ165">
        <v>1200</v>
      </c>
      <c r="BA165">
        <v>1</v>
      </c>
      <c r="BB165" t="str">
        <f t="shared" si="9"/>
        <v xml:space="preserve">N35DC   </v>
      </c>
      <c r="BC165">
        <v>1</v>
      </c>
      <c r="BE165">
        <v>0</v>
      </c>
      <c r="BF165">
        <v>0</v>
      </c>
      <c r="BG165">
        <v>0</v>
      </c>
      <c r="BH165">
        <v>1275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"17:42:41.533"</f>
        <v>17:42:41.533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16</v>
      </c>
      <c r="CR165">
        <v>0</v>
      </c>
      <c r="CW165">
        <v>5437374</v>
      </c>
      <c r="CY165">
        <v>1</v>
      </c>
      <c r="CZ165">
        <v>0</v>
      </c>
      <c r="DA165">
        <v>0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"10/21/2020 17:42:33.614"</f>
        <v>10/21/2020 17:42:33.614</v>
      </c>
      <c r="C166" t="str">
        <f t="shared" si="8"/>
        <v>FFDFD3C0</v>
      </c>
      <c r="D166" t="s">
        <v>133</v>
      </c>
      <c r="E166">
        <v>1</v>
      </c>
      <c r="F166">
        <v>1001</v>
      </c>
      <c r="G166" t="s">
        <v>114</v>
      </c>
      <c r="J166" t="s">
        <v>134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"17:42:41.531"</f>
        <v>17:42:41.531</v>
      </c>
      <c r="T166" t="str">
        <f>"17:42:41.331"</f>
        <v>17:42:41.331</v>
      </c>
      <c r="U166" t="str">
        <f t="shared" si="7"/>
        <v>A3E2C2</v>
      </c>
      <c r="V166">
        <v>0</v>
      </c>
      <c r="W166">
        <v>0</v>
      </c>
      <c r="X166">
        <v>1</v>
      </c>
      <c r="Z166">
        <v>0</v>
      </c>
      <c r="AA166">
        <v>10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1</v>
      </c>
      <c r="AH166">
        <v>0</v>
      </c>
      <c r="AI166" t="s">
        <v>194</v>
      </c>
      <c r="AJ166">
        <v>30.047007000000001</v>
      </c>
      <c r="AK166" t="s">
        <v>195</v>
      </c>
      <c r="AL166">
        <v>-89.987425999999999</v>
      </c>
      <c r="AM166">
        <v>100</v>
      </c>
      <c r="AN166">
        <v>1200</v>
      </c>
      <c r="AO166" t="s">
        <v>118</v>
      </c>
      <c r="AP166">
        <v>92</v>
      </c>
      <c r="AQ166">
        <v>53</v>
      </c>
      <c r="AR166">
        <v>640</v>
      </c>
      <c r="AZ166">
        <v>1200</v>
      </c>
      <c r="BA166">
        <v>1</v>
      </c>
      <c r="BB166" t="str">
        <f t="shared" si="9"/>
        <v xml:space="preserve">N35DC   </v>
      </c>
      <c r="BC166">
        <v>1</v>
      </c>
      <c r="BE166">
        <v>0</v>
      </c>
      <c r="BF166">
        <v>0</v>
      </c>
      <c r="BG166">
        <v>0</v>
      </c>
      <c r="BH166">
        <v>1275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"17:42:41.533"</f>
        <v>17:42:41.533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16</v>
      </c>
      <c r="CR166">
        <v>0</v>
      </c>
      <c r="CW166">
        <v>5437374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"10/21/2020 17:42:33.614"</f>
        <v>10/21/2020 17:42:33.614</v>
      </c>
      <c r="C167" t="str">
        <f t="shared" si="8"/>
        <v>FFDFD3C0</v>
      </c>
      <c r="D167" t="s">
        <v>130</v>
      </c>
      <c r="E167">
        <v>3</v>
      </c>
      <c r="F167">
        <v>2003</v>
      </c>
      <c r="G167" t="s">
        <v>131</v>
      </c>
      <c r="J167" t="s">
        <v>132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"17:42:41.531"</f>
        <v>17:42:41.531</v>
      </c>
      <c r="T167" t="str">
        <f>"17:42:41.331"</f>
        <v>17:42:41.331</v>
      </c>
      <c r="U167" t="str">
        <f t="shared" si="7"/>
        <v>A3E2C2</v>
      </c>
      <c r="V167">
        <v>0</v>
      </c>
      <c r="W167">
        <v>0</v>
      </c>
      <c r="X167">
        <v>1</v>
      </c>
      <c r="Z167">
        <v>0</v>
      </c>
      <c r="AA167">
        <v>10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1</v>
      </c>
      <c r="AH167">
        <v>0</v>
      </c>
      <c r="AI167" t="s">
        <v>194</v>
      </c>
      <c r="AJ167">
        <v>30.047007000000001</v>
      </c>
      <c r="AK167" t="s">
        <v>195</v>
      </c>
      <c r="AL167">
        <v>-89.987425999999999</v>
      </c>
      <c r="AM167">
        <v>100</v>
      </c>
      <c r="AN167">
        <v>1200</v>
      </c>
      <c r="AO167" t="s">
        <v>118</v>
      </c>
      <c r="AP167">
        <v>92</v>
      </c>
      <c r="AQ167">
        <v>53</v>
      </c>
      <c r="AR167">
        <v>640</v>
      </c>
      <c r="AZ167">
        <v>1200</v>
      </c>
      <c r="BA167">
        <v>1</v>
      </c>
      <c r="BB167" t="str">
        <f t="shared" si="9"/>
        <v xml:space="preserve">N35DC   </v>
      </c>
      <c r="BC167">
        <v>1</v>
      </c>
      <c r="BE167">
        <v>0</v>
      </c>
      <c r="BF167">
        <v>0</v>
      </c>
      <c r="BG167">
        <v>0</v>
      </c>
      <c r="BH167">
        <v>1275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"17:42:41.533"</f>
        <v>17:42:41.533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16</v>
      </c>
      <c r="CR167">
        <v>0</v>
      </c>
      <c r="CW167">
        <v>5437374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"10/21/2020 17:42:33.614"</f>
        <v>10/21/2020 17:42:33.614</v>
      </c>
      <c r="C168" t="str">
        <f t="shared" si="8"/>
        <v>FFDFD3C0</v>
      </c>
      <c r="D168" t="s">
        <v>113</v>
      </c>
      <c r="E168">
        <v>4</v>
      </c>
      <c r="H168">
        <v>162</v>
      </c>
      <c r="I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"17:42:41.531"</f>
        <v>17:42:41.531</v>
      </c>
      <c r="T168" t="str">
        <f>"17:42:41.331"</f>
        <v>17:42:41.331</v>
      </c>
      <c r="U168" t="str">
        <f t="shared" si="7"/>
        <v>A3E2C2</v>
      </c>
      <c r="V168">
        <v>0</v>
      </c>
      <c r="W168">
        <v>0</v>
      </c>
      <c r="X168">
        <v>1</v>
      </c>
      <c r="Z168">
        <v>0</v>
      </c>
      <c r="AA168">
        <v>10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1</v>
      </c>
      <c r="AH168">
        <v>0</v>
      </c>
      <c r="AI168" t="s">
        <v>194</v>
      </c>
      <c r="AJ168">
        <v>30.047007000000001</v>
      </c>
      <c r="AK168" t="s">
        <v>195</v>
      </c>
      <c r="AL168">
        <v>-89.987425999999999</v>
      </c>
      <c r="AM168">
        <v>100</v>
      </c>
      <c r="AN168">
        <v>1200</v>
      </c>
      <c r="AO168" t="s">
        <v>118</v>
      </c>
      <c r="AP168">
        <v>92</v>
      </c>
      <c r="AQ168">
        <v>53</v>
      </c>
      <c r="AR168">
        <v>640</v>
      </c>
      <c r="AZ168">
        <v>1200</v>
      </c>
      <c r="BA168">
        <v>1</v>
      </c>
      <c r="BB168" t="str">
        <f t="shared" si="9"/>
        <v xml:space="preserve">N35DC   </v>
      </c>
      <c r="BC168">
        <v>1</v>
      </c>
      <c r="BE168">
        <v>0</v>
      </c>
      <c r="BF168">
        <v>0</v>
      </c>
      <c r="BG168">
        <v>0</v>
      </c>
      <c r="BH168">
        <v>1275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"17:42:41.533"</f>
        <v>17:42:41.533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16</v>
      </c>
      <c r="CR168">
        <v>0</v>
      </c>
      <c r="CW168">
        <v>5437374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"10/21/2020 17:42:33.614"</f>
        <v>10/21/2020 17:42:33.614</v>
      </c>
      <c r="C169" t="str">
        <f t="shared" si="8"/>
        <v>FFDFD3C0</v>
      </c>
      <c r="D169" t="s">
        <v>124</v>
      </c>
      <c r="E169">
        <v>2</v>
      </c>
      <c r="H169">
        <v>14</v>
      </c>
      <c r="I169" t="s">
        <v>125</v>
      </c>
      <c r="J169" t="s">
        <v>126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"17:42:41.531"</f>
        <v>17:42:41.531</v>
      </c>
      <c r="T169" t="str">
        <f>"17:42:41.331"</f>
        <v>17:42:41.331</v>
      </c>
      <c r="U169" t="str">
        <f t="shared" si="7"/>
        <v>A3E2C2</v>
      </c>
      <c r="V169">
        <v>0</v>
      </c>
      <c r="W169">
        <v>0</v>
      </c>
      <c r="X169">
        <v>1</v>
      </c>
      <c r="Z169">
        <v>0</v>
      </c>
      <c r="AA169">
        <v>10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1</v>
      </c>
      <c r="AH169">
        <v>0</v>
      </c>
      <c r="AI169" t="s">
        <v>194</v>
      </c>
      <c r="AJ169">
        <v>30.047007000000001</v>
      </c>
      <c r="AK169" t="s">
        <v>195</v>
      </c>
      <c r="AL169">
        <v>-89.987425999999999</v>
      </c>
      <c r="AM169">
        <v>100</v>
      </c>
      <c r="AN169">
        <v>1200</v>
      </c>
      <c r="AO169" t="s">
        <v>118</v>
      </c>
      <c r="AP169">
        <v>92</v>
      </c>
      <c r="AQ169">
        <v>53</v>
      </c>
      <c r="AR169">
        <v>640</v>
      </c>
      <c r="AZ169">
        <v>1200</v>
      </c>
      <c r="BA169">
        <v>1</v>
      </c>
      <c r="BB169" t="str">
        <f t="shared" si="9"/>
        <v xml:space="preserve">N35DC   </v>
      </c>
      <c r="BC169">
        <v>1</v>
      </c>
      <c r="BE169">
        <v>0</v>
      </c>
      <c r="BF169">
        <v>0</v>
      </c>
      <c r="BG169">
        <v>0</v>
      </c>
      <c r="BH169">
        <v>1275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"17:42:41.533"</f>
        <v>17:42:41.533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16</v>
      </c>
      <c r="CR169">
        <v>0</v>
      </c>
      <c r="CW169">
        <v>5437374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"10/21/2020 17:42:34.500"</f>
        <v>10/21/2020 17:42:34.500</v>
      </c>
      <c r="C170" t="str">
        <f t="shared" si="8"/>
        <v>FFDFD3C0</v>
      </c>
      <c r="D170" t="s">
        <v>113</v>
      </c>
      <c r="E170">
        <v>4</v>
      </c>
      <c r="H170">
        <v>162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"17:42:42.414"</f>
        <v>17:42:42.414</v>
      </c>
      <c r="T170" t="str">
        <f>"17:42:41.914"</f>
        <v>17:42:41.914</v>
      </c>
      <c r="U170" t="str">
        <f t="shared" si="7"/>
        <v>A3E2C2</v>
      </c>
      <c r="V170">
        <v>0</v>
      </c>
      <c r="W170">
        <v>0</v>
      </c>
      <c r="X170">
        <v>1</v>
      </c>
      <c r="Z170">
        <v>0</v>
      </c>
      <c r="AA170">
        <v>10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1</v>
      </c>
      <c r="AH170">
        <v>0</v>
      </c>
      <c r="AI170" t="s">
        <v>196</v>
      </c>
      <c r="AJ170">
        <v>30.047243000000002</v>
      </c>
      <c r="AK170" t="s">
        <v>197</v>
      </c>
      <c r="AL170">
        <v>-89.986975000000001</v>
      </c>
      <c r="AM170">
        <v>100</v>
      </c>
      <c r="AN170">
        <v>1300</v>
      </c>
      <c r="AO170" t="s">
        <v>118</v>
      </c>
      <c r="AP170">
        <v>92</v>
      </c>
      <c r="AQ170">
        <v>54</v>
      </c>
      <c r="AR170">
        <v>576</v>
      </c>
      <c r="AZ170">
        <v>1200</v>
      </c>
      <c r="BA170">
        <v>1</v>
      </c>
      <c r="BB170" t="str">
        <f t="shared" si="9"/>
        <v xml:space="preserve">N35DC   </v>
      </c>
      <c r="BC170">
        <v>1</v>
      </c>
      <c r="BE170">
        <v>0</v>
      </c>
      <c r="BF170">
        <v>0</v>
      </c>
      <c r="BG170">
        <v>0</v>
      </c>
      <c r="BH170">
        <v>1275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"17:42:42.418"</f>
        <v>17:42:42.418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16</v>
      </c>
      <c r="CR170">
        <v>0</v>
      </c>
      <c r="CW170">
        <v>5438013</v>
      </c>
      <c r="CY170">
        <v>1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"10/21/2020 17:42:34.500"</f>
        <v>10/21/2020 17:42:34.500</v>
      </c>
      <c r="C171" t="str">
        <f t="shared" si="8"/>
        <v>FFDFD3C0</v>
      </c>
      <c r="D171" t="s">
        <v>124</v>
      </c>
      <c r="E171">
        <v>2</v>
      </c>
      <c r="H171">
        <v>14</v>
      </c>
      <c r="I171" t="s">
        <v>125</v>
      </c>
      <c r="J171" t="s">
        <v>126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"17:42:42.414"</f>
        <v>17:42:42.414</v>
      </c>
      <c r="T171" t="str">
        <f>"17:42:41.914"</f>
        <v>17:42:41.914</v>
      </c>
      <c r="U171" t="str">
        <f t="shared" si="7"/>
        <v>A3E2C2</v>
      </c>
      <c r="V171">
        <v>0</v>
      </c>
      <c r="W171">
        <v>0</v>
      </c>
      <c r="X171">
        <v>1</v>
      </c>
      <c r="Z171">
        <v>0</v>
      </c>
      <c r="AA171">
        <v>10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1</v>
      </c>
      <c r="AH171">
        <v>0</v>
      </c>
      <c r="AI171" t="s">
        <v>196</v>
      </c>
      <c r="AJ171">
        <v>30.047243000000002</v>
      </c>
      <c r="AK171" t="s">
        <v>197</v>
      </c>
      <c r="AL171">
        <v>-89.986975000000001</v>
      </c>
      <c r="AM171">
        <v>100</v>
      </c>
      <c r="AN171">
        <v>1300</v>
      </c>
      <c r="AO171" t="s">
        <v>118</v>
      </c>
      <c r="AP171">
        <v>92</v>
      </c>
      <c r="AQ171">
        <v>54</v>
      </c>
      <c r="AR171">
        <v>576</v>
      </c>
      <c r="AZ171">
        <v>1200</v>
      </c>
      <c r="BA171">
        <v>1</v>
      </c>
      <c r="BB171" t="str">
        <f t="shared" si="9"/>
        <v xml:space="preserve">N35DC   </v>
      </c>
      <c r="BC171">
        <v>1</v>
      </c>
      <c r="BE171">
        <v>0</v>
      </c>
      <c r="BF171">
        <v>0</v>
      </c>
      <c r="BG171">
        <v>0</v>
      </c>
      <c r="BH171">
        <v>1275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"17:42:42.418"</f>
        <v>17:42:42.418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16</v>
      </c>
      <c r="CR171">
        <v>0</v>
      </c>
      <c r="CW171">
        <v>5438013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"10/21/2020 17:42:34.500"</f>
        <v>10/21/2020 17:42:34.500</v>
      </c>
      <c r="C172" t="str">
        <f t="shared" si="8"/>
        <v>FFDFD3C0</v>
      </c>
      <c r="D172" t="s">
        <v>128</v>
      </c>
      <c r="E172">
        <v>9</v>
      </c>
      <c r="H172">
        <v>257</v>
      </c>
      <c r="I172" t="s">
        <v>129</v>
      </c>
      <c r="J172" t="s">
        <v>126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"17:42:42.414"</f>
        <v>17:42:42.414</v>
      </c>
      <c r="T172" t="str">
        <f>"17:42:41.914"</f>
        <v>17:42:41.914</v>
      </c>
      <c r="U172" t="str">
        <f t="shared" si="7"/>
        <v>A3E2C2</v>
      </c>
      <c r="V172">
        <v>0</v>
      </c>
      <c r="W172">
        <v>0</v>
      </c>
      <c r="X172">
        <v>1</v>
      </c>
      <c r="Z172">
        <v>0</v>
      </c>
      <c r="AA172">
        <v>10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1</v>
      </c>
      <c r="AH172">
        <v>0</v>
      </c>
      <c r="AI172" t="s">
        <v>196</v>
      </c>
      <c r="AJ172">
        <v>30.047243000000002</v>
      </c>
      <c r="AK172" t="s">
        <v>197</v>
      </c>
      <c r="AL172">
        <v>-89.986975000000001</v>
      </c>
      <c r="AM172">
        <v>100</v>
      </c>
      <c r="AN172">
        <v>1300</v>
      </c>
      <c r="AO172" t="s">
        <v>118</v>
      </c>
      <c r="AP172">
        <v>92</v>
      </c>
      <c r="AQ172">
        <v>54</v>
      </c>
      <c r="AR172">
        <v>576</v>
      </c>
      <c r="AZ172">
        <v>1200</v>
      </c>
      <c r="BA172">
        <v>1</v>
      </c>
      <c r="BB172" t="str">
        <f t="shared" si="9"/>
        <v xml:space="preserve">N35DC   </v>
      </c>
      <c r="BC172">
        <v>1</v>
      </c>
      <c r="BE172">
        <v>0</v>
      </c>
      <c r="BF172">
        <v>0</v>
      </c>
      <c r="BG172">
        <v>0</v>
      </c>
      <c r="BH172">
        <v>1275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"17:42:42.418"</f>
        <v>17:42:42.418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16</v>
      </c>
      <c r="CR172">
        <v>0</v>
      </c>
      <c r="CW172">
        <v>5438013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"10/21/2020 17:42:34.500"</f>
        <v>10/21/2020 17:42:34.500</v>
      </c>
      <c r="C173" t="str">
        <f t="shared" si="8"/>
        <v>FFDFD3C0</v>
      </c>
      <c r="D173" t="s">
        <v>133</v>
      </c>
      <c r="E173">
        <v>1</v>
      </c>
      <c r="F173">
        <v>1001</v>
      </c>
      <c r="G173" t="s">
        <v>114</v>
      </c>
      <c r="J173" t="s">
        <v>134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"17:42:42.414"</f>
        <v>17:42:42.414</v>
      </c>
      <c r="T173" t="str">
        <f>"17:42:41.914"</f>
        <v>17:42:41.914</v>
      </c>
      <c r="U173" t="str">
        <f t="shared" si="7"/>
        <v>A3E2C2</v>
      </c>
      <c r="V173">
        <v>0</v>
      </c>
      <c r="W173">
        <v>0</v>
      </c>
      <c r="X173">
        <v>1</v>
      </c>
      <c r="Z173">
        <v>0</v>
      </c>
      <c r="AA173">
        <v>10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1</v>
      </c>
      <c r="AH173">
        <v>0</v>
      </c>
      <c r="AI173" t="s">
        <v>196</v>
      </c>
      <c r="AJ173">
        <v>30.047243000000002</v>
      </c>
      <c r="AK173" t="s">
        <v>197</v>
      </c>
      <c r="AL173">
        <v>-89.986975000000001</v>
      </c>
      <c r="AM173">
        <v>100</v>
      </c>
      <c r="AN173">
        <v>1300</v>
      </c>
      <c r="AO173" t="s">
        <v>118</v>
      </c>
      <c r="AP173">
        <v>92</v>
      </c>
      <c r="AQ173">
        <v>54</v>
      </c>
      <c r="AR173">
        <v>576</v>
      </c>
      <c r="AZ173">
        <v>1200</v>
      </c>
      <c r="BA173">
        <v>1</v>
      </c>
      <c r="BB173" t="str">
        <f t="shared" si="9"/>
        <v xml:space="preserve">N35DC   </v>
      </c>
      <c r="BC173">
        <v>1</v>
      </c>
      <c r="BE173">
        <v>0</v>
      </c>
      <c r="BF173">
        <v>0</v>
      </c>
      <c r="BG173">
        <v>0</v>
      </c>
      <c r="BH173">
        <v>1275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"17:42:42.418"</f>
        <v>17:42:42.418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16</v>
      </c>
      <c r="CR173">
        <v>0</v>
      </c>
      <c r="CW173">
        <v>5438013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"10/21/2020 17:42:34.500"</f>
        <v>10/21/2020 17:42:34.500</v>
      </c>
      <c r="C174" t="str">
        <f t="shared" si="8"/>
        <v>FFDFD3C0</v>
      </c>
      <c r="D174" t="s">
        <v>130</v>
      </c>
      <c r="E174">
        <v>3</v>
      </c>
      <c r="F174">
        <v>2003</v>
      </c>
      <c r="G174" t="s">
        <v>131</v>
      </c>
      <c r="J174" t="s">
        <v>132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"17:42:42.414"</f>
        <v>17:42:42.414</v>
      </c>
      <c r="T174" t="str">
        <f>"17:42:41.914"</f>
        <v>17:42:41.914</v>
      </c>
      <c r="U174" t="str">
        <f t="shared" si="7"/>
        <v>A3E2C2</v>
      </c>
      <c r="V174">
        <v>0</v>
      </c>
      <c r="W174">
        <v>0</v>
      </c>
      <c r="X174">
        <v>1</v>
      </c>
      <c r="Z174">
        <v>0</v>
      </c>
      <c r="AA174">
        <v>10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1</v>
      </c>
      <c r="AH174">
        <v>0</v>
      </c>
      <c r="AI174" t="s">
        <v>196</v>
      </c>
      <c r="AJ174">
        <v>30.047243000000002</v>
      </c>
      <c r="AK174" t="s">
        <v>197</v>
      </c>
      <c r="AL174">
        <v>-89.986975000000001</v>
      </c>
      <c r="AM174">
        <v>100</v>
      </c>
      <c r="AN174">
        <v>1300</v>
      </c>
      <c r="AO174" t="s">
        <v>118</v>
      </c>
      <c r="AP174">
        <v>92</v>
      </c>
      <c r="AQ174">
        <v>54</v>
      </c>
      <c r="AR174">
        <v>576</v>
      </c>
      <c r="AZ174">
        <v>1200</v>
      </c>
      <c r="BA174">
        <v>1</v>
      </c>
      <c r="BB174" t="str">
        <f t="shared" si="9"/>
        <v xml:space="preserve">N35DC   </v>
      </c>
      <c r="BC174">
        <v>1</v>
      </c>
      <c r="BE174">
        <v>0</v>
      </c>
      <c r="BF174">
        <v>0</v>
      </c>
      <c r="BG174">
        <v>0</v>
      </c>
      <c r="BH174">
        <v>1275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"17:42:42.418"</f>
        <v>17:42:42.418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16</v>
      </c>
      <c r="CR174">
        <v>0</v>
      </c>
      <c r="CW174">
        <v>5438013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"10/21/2020 17:42:37.410"</f>
        <v>10/21/2020 17:42:37.410</v>
      </c>
      <c r="C175" t="str">
        <f t="shared" si="8"/>
        <v>FFDFD3C0</v>
      </c>
      <c r="D175" t="s">
        <v>130</v>
      </c>
      <c r="E175">
        <v>3</v>
      </c>
      <c r="F175">
        <v>2003</v>
      </c>
      <c r="G175" t="s">
        <v>131</v>
      </c>
      <c r="J175" t="s">
        <v>132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"17:42:45.336"</f>
        <v>17:42:45.336</v>
      </c>
      <c r="T175" t="str">
        <f>"17:42:45.036"</f>
        <v>17:42:45.036</v>
      </c>
      <c r="U175" t="str">
        <f t="shared" si="7"/>
        <v>A3E2C2</v>
      </c>
      <c r="V175">
        <v>0</v>
      </c>
      <c r="W175">
        <v>0</v>
      </c>
      <c r="X175">
        <v>1</v>
      </c>
      <c r="Z175">
        <v>0</v>
      </c>
      <c r="AA175">
        <v>10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1</v>
      </c>
      <c r="AH175">
        <v>0</v>
      </c>
      <c r="AI175" t="s">
        <v>198</v>
      </c>
      <c r="AJ175">
        <v>30.047972000000001</v>
      </c>
      <c r="AK175" t="s">
        <v>199</v>
      </c>
      <c r="AL175">
        <v>-89.985516000000004</v>
      </c>
      <c r="AM175">
        <v>100</v>
      </c>
      <c r="AN175">
        <v>1300</v>
      </c>
      <c r="AO175" t="s">
        <v>118</v>
      </c>
      <c r="AP175">
        <v>94</v>
      </c>
      <c r="AQ175">
        <v>55</v>
      </c>
      <c r="AR175">
        <v>640</v>
      </c>
      <c r="AZ175">
        <v>1200</v>
      </c>
      <c r="BA175">
        <v>1</v>
      </c>
      <c r="BB175" t="str">
        <f t="shared" si="9"/>
        <v xml:space="preserve">N35DC   </v>
      </c>
      <c r="BC175">
        <v>1</v>
      </c>
      <c r="BE175">
        <v>0</v>
      </c>
      <c r="BF175">
        <v>0</v>
      </c>
      <c r="BG175">
        <v>0</v>
      </c>
      <c r="BH175">
        <v>1325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"17:42:45.342"</f>
        <v>17:42:45.342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16</v>
      </c>
      <c r="CR175">
        <v>0</v>
      </c>
      <c r="CW175">
        <v>5440110</v>
      </c>
      <c r="CY175">
        <v>1</v>
      </c>
      <c r="CZ175">
        <v>0</v>
      </c>
      <c r="DA175">
        <v>0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"10/21/2020 17:42:37.410"</f>
        <v>10/21/2020 17:42:37.410</v>
      </c>
      <c r="C176" t="str">
        <f t="shared" si="8"/>
        <v>FFDFD3C0</v>
      </c>
      <c r="D176" t="s">
        <v>113</v>
      </c>
      <c r="E176">
        <v>4</v>
      </c>
      <c r="H176">
        <v>162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"17:42:45.336"</f>
        <v>17:42:45.336</v>
      </c>
      <c r="T176" t="str">
        <f>"17:42:45.036"</f>
        <v>17:42:45.036</v>
      </c>
      <c r="U176" t="str">
        <f t="shared" si="7"/>
        <v>A3E2C2</v>
      </c>
      <c r="V176">
        <v>0</v>
      </c>
      <c r="W176">
        <v>0</v>
      </c>
      <c r="X176">
        <v>1</v>
      </c>
      <c r="Z176">
        <v>0</v>
      </c>
      <c r="AA176">
        <v>10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1</v>
      </c>
      <c r="AH176">
        <v>0</v>
      </c>
      <c r="AI176" t="s">
        <v>198</v>
      </c>
      <c r="AJ176">
        <v>30.047972000000001</v>
      </c>
      <c r="AK176" t="s">
        <v>199</v>
      </c>
      <c r="AL176">
        <v>-89.985516000000004</v>
      </c>
      <c r="AM176">
        <v>100</v>
      </c>
      <c r="AN176">
        <v>1300</v>
      </c>
      <c r="AO176" t="s">
        <v>118</v>
      </c>
      <c r="AP176">
        <v>94</v>
      </c>
      <c r="AQ176">
        <v>55</v>
      </c>
      <c r="AR176">
        <v>640</v>
      </c>
      <c r="AZ176">
        <v>1200</v>
      </c>
      <c r="BA176">
        <v>1</v>
      </c>
      <c r="BB176" t="str">
        <f t="shared" si="9"/>
        <v xml:space="preserve">N35DC   </v>
      </c>
      <c r="BC176">
        <v>1</v>
      </c>
      <c r="BE176">
        <v>0</v>
      </c>
      <c r="BF176">
        <v>0</v>
      </c>
      <c r="BG176">
        <v>0</v>
      </c>
      <c r="BH176">
        <v>1325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"17:42:45.342"</f>
        <v>17:42:45.342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16</v>
      </c>
      <c r="CR176">
        <v>0</v>
      </c>
      <c r="CW176">
        <v>5440110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"10/21/2020 17:42:37.410"</f>
        <v>10/21/2020 17:42:37.410</v>
      </c>
      <c r="C177" t="str">
        <f t="shared" si="8"/>
        <v>FFDFD3C0</v>
      </c>
      <c r="D177" t="s">
        <v>124</v>
      </c>
      <c r="E177">
        <v>2</v>
      </c>
      <c r="H177">
        <v>14</v>
      </c>
      <c r="I177" t="s">
        <v>125</v>
      </c>
      <c r="J177" t="s">
        <v>126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"17:42:45.336"</f>
        <v>17:42:45.336</v>
      </c>
      <c r="T177" t="str">
        <f>"17:42:45.036"</f>
        <v>17:42:45.036</v>
      </c>
      <c r="U177" t="str">
        <f t="shared" si="7"/>
        <v>A3E2C2</v>
      </c>
      <c r="V177">
        <v>0</v>
      </c>
      <c r="W177">
        <v>0</v>
      </c>
      <c r="X177">
        <v>1</v>
      </c>
      <c r="Z177">
        <v>0</v>
      </c>
      <c r="AA177">
        <v>10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1</v>
      </c>
      <c r="AH177">
        <v>0</v>
      </c>
      <c r="AI177" t="s">
        <v>198</v>
      </c>
      <c r="AJ177">
        <v>30.047972000000001</v>
      </c>
      <c r="AK177" t="s">
        <v>199</v>
      </c>
      <c r="AL177">
        <v>-89.985516000000004</v>
      </c>
      <c r="AM177">
        <v>100</v>
      </c>
      <c r="AN177">
        <v>1300</v>
      </c>
      <c r="AO177" t="s">
        <v>118</v>
      </c>
      <c r="AP177">
        <v>94</v>
      </c>
      <c r="AQ177">
        <v>55</v>
      </c>
      <c r="AR177">
        <v>640</v>
      </c>
      <c r="AZ177">
        <v>1200</v>
      </c>
      <c r="BA177">
        <v>1</v>
      </c>
      <c r="BB177" t="str">
        <f t="shared" si="9"/>
        <v xml:space="preserve">N35DC   </v>
      </c>
      <c r="BC177">
        <v>1</v>
      </c>
      <c r="BE177">
        <v>0</v>
      </c>
      <c r="BF177">
        <v>0</v>
      </c>
      <c r="BG177">
        <v>0</v>
      </c>
      <c r="BH177">
        <v>1325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"17:42:45.342"</f>
        <v>17:42:45.342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16</v>
      </c>
      <c r="CR177">
        <v>0</v>
      </c>
      <c r="CW177">
        <v>5440110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"10/21/2020 17:42:37.410"</f>
        <v>10/21/2020 17:42:37.410</v>
      </c>
      <c r="C178" t="str">
        <f t="shared" si="8"/>
        <v>FFDFD3C0</v>
      </c>
      <c r="D178" t="s">
        <v>133</v>
      </c>
      <c r="E178">
        <v>1</v>
      </c>
      <c r="F178">
        <v>1001</v>
      </c>
      <c r="G178" t="s">
        <v>114</v>
      </c>
      <c r="J178" t="s">
        <v>134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"17:42:45.336"</f>
        <v>17:42:45.336</v>
      </c>
      <c r="T178" t="str">
        <f>"17:42:45.036"</f>
        <v>17:42:45.036</v>
      </c>
      <c r="U178" t="str">
        <f t="shared" si="7"/>
        <v>A3E2C2</v>
      </c>
      <c r="V178">
        <v>0</v>
      </c>
      <c r="W178">
        <v>0</v>
      </c>
      <c r="X178">
        <v>1</v>
      </c>
      <c r="Z178">
        <v>0</v>
      </c>
      <c r="AA178">
        <v>10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1</v>
      </c>
      <c r="AH178">
        <v>0</v>
      </c>
      <c r="AI178" t="s">
        <v>198</v>
      </c>
      <c r="AJ178">
        <v>30.047972000000001</v>
      </c>
      <c r="AK178" t="s">
        <v>199</v>
      </c>
      <c r="AL178">
        <v>-89.985516000000004</v>
      </c>
      <c r="AM178">
        <v>100</v>
      </c>
      <c r="AN178">
        <v>1300</v>
      </c>
      <c r="AO178" t="s">
        <v>118</v>
      </c>
      <c r="AP178">
        <v>94</v>
      </c>
      <c r="AQ178">
        <v>55</v>
      </c>
      <c r="AR178">
        <v>640</v>
      </c>
      <c r="AZ178">
        <v>1200</v>
      </c>
      <c r="BA178">
        <v>1</v>
      </c>
      <c r="BB178" t="str">
        <f t="shared" si="9"/>
        <v xml:space="preserve">N35DC   </v>
      </c>
      <c r="BC178">
        <v>1</v>
      </c>
      <c r="BE178">
        <v>0</v>
      </c>
      <c r="BF178">
        <v>0</v>
      </c>
      <c r="BG178">
        <v>0</v>
      </c>
      <c r="BH178">
        <v>1325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"17:42:45.342"</f>
        <v>17:42:45.342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16</v>
      </c>
      <c r="CR178">
        <v>0</v>
      </c>
      <c r="CW178">
        <v>5440110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"10/21/2020 17:42:37.410"</f>
        <v>10/21/2020 17:42:37.410</v>
      </c>
      <c r="C179" t="str">
        <f t="shared" si="8"/>
        <v>FFDFD3C0</v>
      </c>
      <c r="D179" t="s">
        <v>128</v>
      </c>
      <c r="E179">
        <v>9</v>
      </c>
      <c r="H179">
        <v>257</v>
      </c>
      <c r="I179" t="s">
        <v>129</v>
      </c>
      <c r="J179" t="s">
        <v>126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"17:42:45.336"</f>
        <v>17:42:45.336</v>
      </c>
      <c r="T179" t="str">
        <f>"17:42:45.036"</f>
        <v>17:42:45.036</v>
      </c>
      <c r="U179" t="str">
        <f t="shared" si="7"/>
        <v>A3E2C2</v>
      </c>
      <c r="V179">
        <v>0</v>
      </c>
      <c r="W179">
        <v>0</v>
      </c>
      <c r="X179">
        <v>1</v>
      </c>
      <c r="Z179">
        <v>0</v>
      </c>
      <c r="AA179">
        <v>10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1</v>
      </c>
      <c r="AH179">
        <v>0</v>
      </c>
      <c r="AI179" t="s">
        <v>198</v>
      </c>
      <c r="AJ179">
        <v>30.047972000000001</v>
      </c>
      <c r="AK179" t="s">
        <v>199</v>
      </c>
      <c r="AL179">
        <v>-89.985516000000004</v>
      </c>
      <c r="AM179">
        <v>100</v>
      </c>
      <c r="AN179">
        <v>1300</v>
      </c>
      <c r="AO179" t="s">
        <v>118</v>
      </c>
      <c r="AP179">
        <v>94</v>
      </c>
      <c r="AQ179">
        <v>55</v>
      </c>
      <c r="AR179">
        <v>640</v>
      </c>
      <c r="AZ179">
        <v>1200</v>
      </c>
      <c r="BA179">
        <v>1</v>
      </c>
      <c r="BB179" t="str">
        <f t="shared" si="9"/>
        <v xml:space="preserve">N35DC   </v>
      </c>
      <c r="BC179">
        <v>1</v>
      </c>
      <c r="BE179">
        <v>0</v>
      </c>
      <c r="BF179">
        <v>0</v>
      </c>
      <c r="BG179">
        <v>0</v>
      </c>
      <c r="BH179">
        <v>1325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"17:42:45.342"</f>
        <v>17:42:45.342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16</v>
      </c>
      <c r="CR179">
        <v>0</v>
      </c>
      <c r="CW179">
        <v>5440110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"10/21/2020 17:42:38.494"</f>
        <v>10/21/2020 17:42:38.494</v>
      </c>
      <c r="C180" t="str">
        <f t="shared" si="8"/>
        <v>FFDFD3C0</v>
      </c>
      <c r="D180" t="s">
        <v>113</v>
      </c>
      <c r="E180">
        <v>4</v>
      </c>
      <c r="H180">
        <v>162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"17:42:46.406"</f>
        <v>17:42:46.406</v>
      </c>
      <c r="T180" t="str">
        <f>"17:42:46.206"</f>
        <v>17:42:46.206</v>
      </c>
      <c r="U180" t="str">
        <f t="shared" si="7"/>
        <v>A3E2C2</v>
      </c>
      <c r="V180">
        <v>0</v>
      </c>
      <c r="W180">
        <v>0</v>
      </c>
      <c r="X180">
        <v>1</v>
      </c>
      <c r="Z180">
        <v>0</v>
      </c>
      <c r="AA180">
        <v>10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1</v>
      </c>
      <c r="AH180">
        <v>0</v>
      </c>
      <c r="AI180" t="s">
        <v>200</v>
      </c>
      <c r="AJ180">
        <v>30.048251</v>
      </c>
      <c r="AK180" t="s">
        <v>201</v>
      </c>
      <c r="AL180">
        <v>-89.984979999999993</v>
      </c>
      <c r="AM180">
        <v>100</v>
      </c>
      <c r="AN180">
        <v>1300</v>
      </c>
      <c r="AO180" t="s">
        <v>118</v>
      </c>
      <c r="AP180">
        <v>95</v>
      </c>
      <c r="AQ180">
        <v>56</v>
      </c>
      <c r="AR180">
        <v>768</v>
      </c>
      <c r="AZ180">
        <v>1200</v>
      </c>
      <c r="BA180">
        <v>1</v>
      </c>
      <c r="BB180" t="str">
        <f t="shared" si="9"/>
        <v xml:space="preserve">N35DC   </v>
      </c>
      <c r="BC180">
        <v>1</v>
      </c>
      <c r="BE180">
        <v>0</v>
      </c>
      <c r="BF180">
        <v>0</v>
      </c>
      <c r="BG180">
        <v>0</v>
      </c>
      <c r="BH180">
        <v>1325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"17:42:46.407"</f>
        <v>17:42:46.407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16</v>
      </c>
      <c r="CR180">
        <v>0</v>
      </c>
      <c r="CW180">
        <v>5440879</v>
      </c>
      <c r="CY180">
        <v>1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"10/21/2020 17:42:38.494"</f>
        <v>10/21/2020 17:42:38.494</v>
      </c>
      <c r="C181" t="str">
        <f t="shared" si="8"/>
        <v>FFDFD3C0</v>
      </c>
      <c r="D181" t="s">
        <v>124</v>
      </c>
      <c r="E181">
        <v>2</v>
      </c>
      <c r="H181">
        <v>14</v>
      </c>
      <c r="I181" t="s">
        <v>125</v>
      </c>
      <c r="J181" t="s">
        <v>126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"17:42:46.406"</f>
        <v>17:42:46.406</v>
      </c>
      <c r="T181" t="str">
        <f>"17:42:46.206"</f>
        <v>17:42:46.206</v>
      </c>
      <c r="U181" t="str">
        <f t="shared" si="7"/>
        <v>A3E2C2</v>
      </c>
      <c r="V181">
        <v>0</v>
      </c>
      <c r="W181">
        <v>0</v>
      </c>
      <c r="X181">
        <v>1</v>
      </c>
      <c r="Z181">
        <v>0</v>
      </c>
      <c r="AA181">
        <v>10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1</v>
      </c>
      <c r="AH181">
        <v>0</v>
      </c>
      <c r="AI181" t="s">
        <v>200</v>
      </c>
      <c r="AJ181">
        <v>30.048251</v>
      </c>
      <c r="AK181" t="s">
        <v>201</v>
      </c>
      <c r="AL181">
        <v>-89.984979999999993</v>
      </c>
      <c r="AM181">
        <v>100</v>
      </c>
      <c r="AN181">
        <v>1300</v>
      </c>
      <c r="AO181" t="s">
        <v>118</v>
      </c>
      <c r="AP181">
        <v>95</v>
      </c>
      <c r="AQ181">
        <v>56</v>
      </c>
      <c r="AR181">
        <v>768</v>
      </c>
      <c r="AZ181">
        <v>1200</v>
      </c>
      <c r="BA181">
        <v>1</v>
      </c>
      <c r="BB181" t="str">
        <f t="shared" si="9"/>
        <v xml:space="preserve">N35DC   </v>
      </c>
      <c r="BC181">
        <v>1</v>
      </c>
      <c r="BE181">
        <v>0</v>
      </c>
      <c r="BF181">
        <v>0</v>
      </c>
      <c r="BG181">
        <v>0</v>
      </c>
      <c r="BH181">
        <v>1325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"17:42:46.407"</f>
        <v>17:42:46.407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16</v>
      </c>
      <c r="CR181">
        <v>0</v>
      </c>
      <c r="CW181">
        <v>5440879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"10/21/2020 17:42:38.494"</f>
        <v>10/21/2020 17:42:38.494</v>
      </c>
      <c r="C182" t="str">
        <f t="shared" si="8"/>
        <v>FFDFD3C0</v>
      </c>
      <c r="D182" t="s">
        <v>133</v>
      </c>
      <c r="E182">
        <v>1</v>
      </c>
      <c r="F182">
        <v>1001</v>
      </c>
      <c r="G182" t="s">
        <v>114</v>
      </c>
      <c r="J182" t="s">
        <v>134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"17:42:46.406"</f>
        <v>17:42:46.406</v>
      </c>
      <c r="T182" t="str">
        <f>"17:42:46.206"</f>
        <v>17:42:46.206</v>
      </c>
      <c r="U182" t="str">
        <f t="shared" si="7"/>
        <v>A3E2C2</v>
      </c>
      <c r="V182">
        <v>0</v>
      </c>
      <c r="W182">
        <v>0</v>
      </c>
      <c r="X182">
        <v>1</v>
      </c>
      <c r="Z182">
        <v>0</v>
      </c>
      <c r="AA182">
        <v>10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1</v>
      </c>
      <c r="AH182">
        <v>0</v>
      </c>
      <c r="AI182" t="s">
        <v>200</v>
      </c>
      <c r="AJ182">
        <v>30.048251</v>
      </c>
      <c r="AK182" t="s">
        <v>201</v>
      </c>
      <c r="AL182">
        <v>-89.984979999999993</v>
      </c>
      <c r="AM182">
        <v>100</v>
      </c>
      <c r="AN182">
        <v>1300</v>
      </c>
      <c r="AO182" t="s">
        <v>118</v>
      </c>
      <c r="AP182">
        <v>95</v>
      </c>
      <c r="AQ182">
        <v>56</v>
      </c>
      <c r="AR182">
        <v>768</v>
      </c>
      <c r="AZ182">
        <v>1200</v>
      </c>
      <c r="BA182">
        <v>1</v>
      </c>
      <c r="BB182" t="str">
        <f t="shared" si="9"/>
        <v xml:space="preserve">N35DC   </v>
      </c>
      <c r="BC182">
        <v>1</v>
      </c>
      <c r="BE182">
        <v>0</v>
      </c>
      <c r="BF182">
        <v>0</v>
      </c>
      <c r="BG182">
        <v>0</v>
      </c>
      <c r="BH182">
        <v>1325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"17:42:46.407"</f>
        <v>17:42:46.407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16</v>
      </c>
      <c r="CR182">
        <v>0</v>
      </c>
      <c r="CW182">
        <v>5440879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"10/21/2020 17:42:38.494"</f>
        <v>10/21/2020 17:42:38.494</v>
      </c>
      <c r="C183" t="str">
        <f t="shared" si="8"/>
        <v>FFDFD3C0</v>
      </c>
      <c r="D183" t="s">
        <v>128</v>
      </c>
      <c r="E183">
        <v>9</v>
      </c>
      <c r="H183">
        <v>257</v>
      </c>
      <c r="I183" t="s">
        <v>129</v>
      </c>
      <c r="J183" t="s">
        <v>126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"17:42:46.406"</f>
        <v>17:42:46.406</v>
      </c>
      <c r="T183" t="str">
        <f>"17:42:46.206"</f>
        <v>17:42:46.206</v>
      </c>
      <c r="U183" t="str">
        <f t="shared" si="7"/>
        <v>A3E2C2</v>
      </c>
      <c r="V183">
        <v>0</v>
      </c>
      <c r="W183">
        <v>0</v>
      </c>
      <c r="X183">
        <v>1</v>
      </c>
      <c r="Z183">
        <v>0</v>
      </c>
      <c r="AA183">
        <v>10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1</v>
      </c>
      <c r="AH183">
        <v>0</v>
      </c>
      <c r="AI183" t="s">
        <v>200</v>
      </c>
      <c r="AJ183">
        <v>30.048251</v>
      </c>
      <c r="AK183" t="s">
        <v>201</v>
      </c>
      <c r="AL183">
        <v>-89.984979999999993</v>
      </c>
      <c r="AM183">
        <v>100</v>
      </c>
      <c r="AN183">
        <v>1300</v>
      </c>
      <c r="AO183" t="s">
        <v>118</v>
      </c>
      <c r="AP183">
        <v>95</v>
      </c>
      <c r="AQ183">
        <v>56</v>
      </c>
      <c r="AR183">
        <v>768</v>
      </c>
      <c r="AZ183">
        <v>1200</v>
      </c>
      <c r="BA183">
        <v>1</v>
      </c>
      <c r="BB183" t="str">
        <f t="shared" si="9"/>
        <v xml:space="preserve">N35DC   </v>
      </c>
      <c r="BC183">
        <v>1</v>
      </c>
      <c r="BE183">
        <v>0</v>
      </c>
      <c r="BF183">
        <v>0</v>
      </c>
      <c r="BG183">
        <v>0</v>
      </c>
      <c r="BH183">
        <v>1325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"17:42:46.407"</f>
        <v>17:42:46.407</v>
      </c>
      <c r="CJ183">
        <v>3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16</v>
      </c>
      <c r="CR183">
        <v>0</v>
      </c>
      <c r="CW183">
        <v>5440879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"10/21/2020 17:42:38.494"</f>
        <v>10/21/2020 17:42:38.494</v>
      </c>
      <c r="C184" t="str">
        <f t="shared" si="8"/>
        <v>FFDFD3C0</v>
      </c>
      <c r="D184" t="s">
        <v>130</v>
      </c>
      <c r="E184">
        <v>3</v>
      </c>
      <c r="F184">
        <v>2003</v>
      </c>
      <c r="G184" t="s">
        <v>131</v>
      </c>
      <c r="J184" t="s">
        <v>132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"17:42:46.406"</f>
        <v>17:42:46.406</v>
      </c>
      <c r="T184" t="str">
        <f>"17:42:46.206"</f>
        <v>17:42:46.206</v>
      </c>
      <c r="U184" t="str">
        <f t="shared" si="7"/>
        <v>A3E2C2</v>
      </c>
      <c r="V184">
        <v>0</v>
      </c>
      <c r="W184">
        <v>0</v>
      </c>
      <c r="X184">
        <v>1</v>
      </c>
      <c r="Z184">
        <v>0</v>
      </c>
      <c r="AA184">
        <v>10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1</v>
      </c>
      <c r="AH184">
        <v>0</v>
      </c>
      <c r="AI184" t="s">
        <v>200</v>
      </c>
      <c r="AJ184">
        <v>30.048251</v>
      </c>
      <c r="AK184" t="s">
        <v>201</v>
      </c>
      <c r="AL184">
        <v>-89.984979999999993</v>
      </c>
      <c r="AM184">
        <v>100</v>
      </c>
      <c r="AN184">
        <v>1300</v>
      </c>
      <c r="AO184" t="s">
        <v>118</v>
      </c>
      <c r="AP184">
        <v>95</v>
      </c>
      <c r="AQ184">
        <v>56</v>
      </c>
      <c r="AR184">
        <v>768</v>
      </c>
      <c r="AZ184">
        <v>1200</v>
      </c>
      <c r="BA184">
        <v>1</v>
      </c>
      <c r="BB184" t="str">
        <f t="shared" si="9"/>
        <v xml:space="preserve">N35DC   </v>
      </c>
      <c r="BC184">
        <v>1</v>
      </c>
      <c r="BE184">
        <v>0</v>
      </c>
      <c r="BF184">
        <v>0</v>
      </c>
      <c r="BG184">
        <v>0</v>
      </c>
      <c r="BH184">
        <v>1325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"17:42:46.407"</f>
        <v>17:42:46.407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16</v>
      </c>
      <c r="CR184">
        <v>0</v>
      </c>
      <c r="CW184">
        <v>5440879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"10/21/2020 17:42:40.471"</f>
        <v>10/21/2020 17:42:40.471</v>
      </c>
      <c r="C185" t="str">
        <f t="shared" si="8"/>
        <v>FFDFD3C0</v>
      </c>
      <c r="D185" t="s">
        <v>124</v>
      </c>
      <c r="E185">
        <v>2</v>
      </c>
      <c r="H185">
        <v>14</v>
      </c>
      <c r="I185" t="s">
        <v>125</v>
      </c>
      <c r="J185" t="s">
        <v>126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ref="S185:T189" si="10">"17:42:48.414"</f>
        <v>17:42:48.414</v>
      </c>
      <c r="T185" t="str">
        <f t="shared" si="10"/>
        <v>17:42:48.414</v>
      </c>
      <c r="U185" t="str">
        <f t="shared" si="7"/>
        <v>A3E2C2</v>
      </c>
      <c r="V185">
        <v>0</v>
      </c>
      <c r="W185">
        <v>0</v>
      </c>
      <c r="X185">
        <v>1</v>
      </c>
      <c r="Z185">
        <v>0</v>
      </c>
      <c r="AA185">
        <v>10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1</v>
      </c>
      <c r="AH185">
        <v>0</v>
      </c>
      <c r="AI185" t="s">
        <v>202</v>
      </c>
      <c r="AJ185">
        <v>30.048745</v>
      </c>
      <c r="AK185" t="s">
        <v>203</v>
      </c>
      <c r="AL185">
        <v>-89.983949999999993</v>
      </c>
      <c r="AM185">
        <v>100</v>
      </c>
      <c r="AN185">
        <v>1300</v>
      </c>
      <c r="AO185" t="s">
        <v>118</v>
      </c>
      <c r="AP185">
        <v>96</v>
      </c>
      <c r="AQ185">
        <v>55</v>
      </c>
      <c r="AR185">
        <v>640</v>
      </c>
      <c r="AZ185">
        <v>1200</v>
      </c>
      <c r="BA185">
        <v>1</v>
      </c>
      <c r="BB185" t="str">
        <f t="shared" si="9"/>
        <v xml:space="preserve">N35DC   </v>
      </c>
      <c r="BC185">
        <v>1</v>
      </c>
      <c r="BE185">
        <v>0</v>
      </c>
      <c r="BF185">
        <v>0</v>
      </c>
      <c r="BG185">
        <v>0</v>
      </c>
      <c r="BH185">
        <v>1350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"17:42:48.417"</f>
        <v>17:42:48.417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16</v>
      </c>
      <c r="CR185">
        <v>3</v>
      </c>
      <c r="CW185">
        <v>140110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"10/21/2020 17:42:40.471"</f>
        <v>10/21/2020 17:42:40.471</v>
      </c>
      <c r="C186" t="str">
        <f t="shared" si="8"/>
        <v>FFDFD3C0</v>
      </c>
      <c r="D186" t="s">
        <v>128</v>
      </c>
      <c r="E186">
        <v>9</v>
      </c>
      <c r="H186">
        <v>257</v>
      </c>
      <c r="I186" t="s">
        <v>129</v>
      </c>
      <c r="J186" t="s">
        <v>126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0"/>
        <v>17:42:48.414</v>
      </c>
      <c r="T186" t="str">
        <f t="shared" si="10"/>
        <v>17:42:48.414</v>
      </c>
      <c r="U186" t="str">
        <f t="shared" si="7"/>
        <v>A3E2C2</v>
      </c>
      <c r="V186">
        <v>0</v>
      </c>
      <c r="W186">
        <v>0</v>
      </c>
      <c r="X186">
        <v>1</v>
      </c>
      <c r="Z186">
        <v>0</v>
      </c>
      <c r="AA186">
        <v>10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1</v>
      </c>
      <c r="AH186">
        <v>0</v>
      </c>
      <c r="AI186" t="s">
        <v>202</v>
      </c>
      <c r="AJ186">
        <v>30.048745</v>
      </c>
      <c r="AK186" t="s">
        <v>203</v>
      </c>
      <c r="AL186">
        <v>-89.983949999999993</v>
      </c>
      <c r="AM186">
        <v>100</v>
      </c>
      <c r="AN186">
        <v>1300</v>
      </c>
      <c r="AO186" t="s">
        <v>118</v>
      </c>
      <c r="AP186">
        <v>96</v>
      </c>
      <c r="AQ186">
        <v>55</v>
      </c>
      <c r="AR186">
        <v>640</v>
      </c>
      <c r="AZ186">
        <v>1200</v>
      </c>
      <c r="BA186">
        <v>1</v>
      </c>
      <c r="BB186" t="str">
        <f t="shared" si="9"/>
        <v xml:space="preserve">N35DC   </v>
      </c>
      <c r="BC186">
        <v>1</v>
      </c>
      <c r="BE186">
        <v>0</v>
      </c>
      <c r="BF186">
        <v>0</v>
      </c>
      <c r="BG186">
        <v>0</v>
      </c>
      <c r="BH186">
        <v>1350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"17:42:48.417"</f>
        <v>17:42:48.417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16</v>
      </c>
      <c r="CR186">
        <v>3</v>
      </c>
      <c r="CW186">
        <v>140110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"10/21/2020 17:42:40.471"</f>
        <v>10/21/2020 17:42:40.471</v>
      </c>
      <c r="C187" t="str">
        <f t="shared" si="8"/>
        <v>FFDFD3C0</v>
      </c>
      <c r="D187" t="s">
        <v>130</v>
      </c>
      <c r="E187">
        <v>3</v>
      </c>
      <c r="F187">
        <v>2003</v>
      </c>
      <c r="G187" t="s">
        <v>131</v>
      </c>
      <c r="J187" t="s">
        <v>132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0"/>
        <v>17:42:48.414</v>
      </c>
      <c r="T187" t="str">
        <f t="shared" si="10"/>
        <v>17:42:48.414</v>
      </c>
      <c r="U187" t="str">
        <f t="shared" si="7"/>
        <v>A3E2C2</v>
      </c>
      <c r="V187">
        <v>0</v>
      </c>
      <c r="W187">
        <v>0</v>
      </c>
      <c r="X187">
        <v>1</v>
      </c>
      <c r="Z187">
        <v>0</v>
      </c>
      <c r="AA187">
        <v>10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1</v>
      </c>
      <c r="AH187">
        <v>0</v>
      </c>
      <c r="AI187" t="s">
        <v>202</v>
      </c>
      <c r="AJ187">
        <v>30.048745</v>
      </c>
      <c r="AK187" t="s">
        <v>203</v>
      </c>
      <c r="AL187">
        <v>-89.983949999999993</v>
      </c>
      <c r="AM187">
        <v>100</v>
      </c>
      <c r="AN187">
        <v>1300</v>
      </c>
      <c r="AO187" t="s">
        <v>118</v>
      </c>
      <c r="AP187">
        <v>96</v>
      </c>
      <c r="AQ187">
        <v>55</v>
      </c>
      <c r="AR187">
        <v>640</v>
      </c>
      <c r="AZ187">
        <v>1200</v>
      </c>
      <c r="BA187">
        <v>1</v>
      </c>
      <c r="BB187" t="str">
        <f t="shared" si="9"/>
        <v xml:space="preserve">N35DC   </v>
      </c>
      <c r="BC187">
        <v>1</v>
      </c>
      <c r="BE187">
        <v>0</v>
      </c>
      <c r="BF187">
        <v>0</v>
      </c>
      <c r="BG187">
        <v>0</v>
      </c>
      <c r="BH187">
        <v>1350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"17:42:48.417"</f>
        <v>17:42:48.417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16</v>
      </c>
      <c r="CR187">
        <v>3</v>
      </c>
      <c r="CW187">
        <v>140110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"10/21/2020 17:42:40.471"</f>
        <v>10/21/2020 17:42:40.471</v>
      </c>
      <c r="C188" t="str">
        <f t="shared" si="8"/>
        <v>FFDFD3C0</v>
      </c>
      <c r="D188" t="s">
        <v>113</v>
      </c>
      <c r="E188">
        <v>4</v>
      </c>
      <c r="H188">
        <v>162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0"/>
        <v>17:42:48.414</v>
      </c>
      <c r="T188" t="str">
        <f t="shared" si="10"/>
        <v>17:42:48.414</v>
      </c>
      <c r="U188" t="str">
        <f t="shared" si="7"/>
        <v>A3E2C2</v>
      </c>
      <c r="V188">
        <v>0</v>
      </c>
      <c r="W188">
        <v>0</v>
      </c>
      <c r="X188">
        <v>1</v>
      </c>
      <c r="Z188">
        <v>0</v>
      </c>
      <c r="AA188">
        <v>10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1</v>
      </c>
      <c r="AH188">
        <v>0</v>
      </c>
      <c r="AI188" t="s">
        <v>202</v>
      </c>
      <c r="AJ188">
        <v>30.048745</v>
      </c>
      <c r="AK188" t="s">
        <v>203</v>
      </c>
      <c r="AL188">
        <v>-89.983949999999993</v>
      </c>
      <c r="AM188">
        <v>100</v>
      </c>
      <c r="AN188">
        <v>1300</v>
      </c>
      <c r="AO188" t="s">
        <v>118</v>
      </c>
      <c r="AP188">
        <v>96</v>
      </c>
      <c r="AQ188">
        <v>55</v>
      </c>
      <c r="AR188">
        <v>640</v>
      </c>
      <c r="AZ188">
        <v>1200</v>
      </c>
      <c r="BA188">
        <v>1</v>
      </c>
      <c r="BB188" t="str">
        <f t="shared" si="9"/>
        <v xml:space="preserve">N35DC   </v>
      </c>
      <c r="BC188">
        <v>1</v>
      </c>
      <c r="BE188">
        <v>0</v>
      </c>
      <c r="BF188">
        <v>0</v>
      </c>
      <c r="BG188">
        <v>0</v>
      </c>
      <c r="BH188">
        <v>1350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"17:42:48.417"</f>
        <v>17:42:48.417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16</v>
      </c>
      <c r="CR188">
        <v>3</v>
      </c>
      <c r="CW188">
        <v>140110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"10/21/2020 17:42:40.471"</f>
        <v>10/21/2020 17:42:40.471</v>
      </c>
      <c r="C189" t="str">
        <f t="shared" si="8"/>
        <v>FFDFD3C0</v>
      </c>
      <c r="D189" t="s">
        <v>133</v>
      </c>
      <c r="E189">
        <v>1</v>
      </c>
      <c r="F189">
        <v>1001</v>
      </c>
      <c r="G189" t="s">
        <v>114</v>
      </c>
      <c r="J189" t="s">
        <v>134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10"/>
        <v>17:42:48.414</v>
      </c>
      <c r="T189" t="str">
        <f t="shared" si="10"/>
        <v>17:42:48.414</v>
      </c>
      <c r="U189" t="str">
        <f t="shared" si="7"/>
        <v>A3E2C2</v>
      </c>
      <c r="V189">
        <v>0</v>
      </c>
      <c r="W189">
        <v>0</v>
      </c>
      <c r="X189">
        <v>1</v>
      </c>
      <c r="Z189">
        <v>0</v>
      </c>
      <c r="AA189">
        <v>10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1</v>
      </c>
      <c r="AH189">
        <v>0</v>
      </c>
      <c r="AI189" t="s">
        <v>202</v>
      </c>
      <c r="AJ189">
        <v>30.048745</v>
      </c>
      <c r="AK189" t="s">
        <v>203</v>
      </c>
      <c r="AL189">
        <v>-89.983949999999993</v>
      </c>
      <c r="AM189">
        <v>100</v>
      </c>
      <c r="AN189">
        <v>1300</v>
      </c>
      <c r="AO189" t="s">
        <v>118</v>
      </c>
      <c r="AP189">
        <v>96</v>
      </c>
      <c r="AQ189">
        <v>55</v>
      </c>
      <c r="AR189">
        <v>640</v>
      </c>
      <c r="AZ189">
        <v>1200</v>
      </c>
      <c r="BA189">
        <v>1</v>
      </c>
      <c r="BB189" t="str">
        <f t="shared" si="9"/>
        <v xml:space="preserve">N35DC   </v>
      </c>
      <c r="BC189">
        <v>1</v>
      </c>
      <c r="BE189">
        <v>0</v>
      </c>
      <c r="BF189">
        <v>0</v>
      </c>
      <c r="BG189">
        <v>0</v>
      </c>
      <c r="BH189">
        <v>1350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"17:42:48.417"</f>
        <v>17:42:48.417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16</v>
      </c>
      <c r="CR189">
        <v>3</v>
      </c>
      <c r="CW189">
        <v>140110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"10/21/2020 17:42:41.526"</f>
        <v>10/21/2020 17:42:41.526</v>
      </c>
      <c r="C190" t="str">
        <f t="shared" si="8"/>
        <v>FFDFD3C0</v>
      </c>
      <c r="D190" t="s">
        <v>113</v>
      </c>
      <c r="E190">
        <v>4</v>
      </c>
      <c r="H190">
        <v>162</v>
      </c>
      <c r="I190" t="s">
        <v>114</v>
      </c>
      <c r="J190" t="s">
        <v>115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"17:42:49.445"</f>
        <v>17:42:49.445</v>
      </c>
      <c r="T190" t="str">
        <f>"17:42:48.945"</f>
        <v>17:42:48.945</v>
      </c>
      <c r="U190" t="str">
        <f t="shared" si="7"/>
        <v>A3E2C2</v>
      </c>
      <c r="V190">
        <v>0</v>
      </c>
      <c r="W190">
        <v>0</v>
      </c>
      <c r="X190">
        <v>1</v>
      </c>
      <c r="Z190">
        <v>0</v>
      </c>
      <c r="AA190">
        <v>10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1</v>
      </c>
      <c r="AH190">
        <v>0</v>
      </c>
      <c r="AI190" t="s">
        <v>204</v>
      </c>
      <c r="AJ190">
        <v>30.049002000000002</v>
      </c>
      <c r="AK190" t="s">
        <v>205</v>
      </c>
      <c r="AL190">
        <v>-89.983412999999999</v>
      </c>
      <c r="AM190">
        <v>100</v>
      </c>
      <c r="AN190">
        <v>1300</v>
      </c>
      <c r="AO190" t="s">
        <v>118</v>
      </c>
      <c r="AP190">
        <v>96</v>
      </c>
      <c r="AQ190">
        <v>54</v>
      </c>
      <c r="AR190">
        <v>640</v>
      </c>
      <c r="AZ190">
        <v>1200</v>
      </c>
      <c r="BA190">
        <v>1</v>
      </c>
      <c r="BB190" t="str">
        <f t="shared" si="9"/>
        <v xml:space="preserve">N35DC   </v>
      </c>
      <c r="BC190">
        <v>1</v>
      </c>
      <c r="BE190">
        <v>0</v>
      </c>
      <c r="BF190">
        <v>0</v>
      </c>
      <c r="BG190">
        <v>0</v>
      </c>
      <c r="BH190">
        <v>1350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"17:42:49.452"</f>
        <v>17:42:49.452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16</v>
      </c>
      <c r="CR190">
        <v>0</v>
      </c>
      <c r="CW190">
        <v>5443026</v>
      </c>
      <c r="CY190">
        <v>1</v>
      </c>
      <c r="CZ190">
        <v>0</v>
      </c>
      <c r="DA190">
        <v>0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"10/21/2020 17:42:41.526"</f>
        <v>10/21/2020 17:42:41.526</v>
      </c>
      <c r="C191" t="str">
        <f t="shared" si="8"/>
        <v>FFDFD3C0</v>
      </c>
      <c r="D191" t="s">
        <v>133</v>
      </c>
      <c r="E191">
        <v>1</v>
      </c>
      <c r="F191">
        <v>1001</v>
      </c>
      <c r="G191" t="s">
        <v>114</v>
      </c>
      <c r="J191" t="s">
        <v>134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"17:42:49.445"</f>
        <v>17:42:49.445</v>
      </c>
      <c r="T191" t="str">
        <f>"17:42:48.945"</f>
        <v>17:42:48.945</v>
      </c>
      <c r="U191" t="str">
        <f t="shared" si="7"/>
        <v>A3E2C2</v>
      </c>
      <c r="V191">
        <v>0</v>
      </c>
      <c r="W191">
        <v>0</v>
      </c>
      <c r="X191">
        <v>1</v>
      </c>
      <c r="Z191">
        <v>0</v>
      </c>
      <c r="AA191">
        <v>10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1</v>
      </c>
      <c r="AH191">
        <v>0</v>
      </c>
      <c r="AI191" t="s">
        <v>204</v>
      </c>
      <c r="AJ191">
        <v>30.049002000000002</v>
      </c>
      <c r="AK191" t="s">
        <v>205</v>
      </c>
      <c r="AL191">
        <v>-89.983412999999999</v>
      </c>
      <c r="AM191">
        <v>100</v>
      </c>
      <c r="AN191">
        <v>1300</v>
      </c>
      <c r="AO191" t="s">
        <v>118</v>
      </c>
      <c r="AP191">
        <v>96</v>
      </c>
      <c r="AQ191">
        <v>54</v>
      </c>
      <c r="AR191">
        <v>640</v>
      </c>
      <c r="AZ191">
        <v>1200</v>
      </c>
      <c r="BA191">
        <v>1</v>
      </c>
      <c r="BB191" t="str">
        <f t="shared" si="9"/>
        <v xml:space="preserve">N35DC   </v>
      </c>
      <c r="BC191">
        <v>1</v>
      </c>
      <c r="BE191">
        <v>0</v>
      </c>
      <c r="BF191">
        <v>0</v>
      </c>
      <c r="BG191">
        <v>0</v>
      </c>
      <c r="BH191">
        <v>1350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"17:42:49.452"</f>
        <v>17:42:49.452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16</v>
      </c>
      <c r="CR191">
        <v>0</v>
      </c>
      <c r="CW191">
        <v>5443026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"10/21/2020 17:42:41.526"</f>
        <v>10/21/2020 17:42:41.526</v>
      </c>
      <c r="C192" t="str">
        <f t="shared" si="8"/>
        <v>FFDFD3C0</v>
      </c>
      <c r="D192" t="s">
        <v>124</v>
      </c>
      <c r="E192">
        <v>2</v>
      </c>
      <c r="H192">
        <v>14</v>
      </c>
      <c r="I192" t="s">
        <v>125</v>
      </c>
      <c r="J192" t="s">
        <v>126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"17:42:49.445"</f>
        <v>17:42:49.445</v>
      </c>
      <c r="T192" t="str">
        <f>"17:42:48.945"</f>
        <v>17:42:48.945</v>
      </c>
      <c r="U192" t="str">
        <f t="shared" si="7"/>
        <v>A3E2C2</v>
      </c>
      <c r="V192">
        <v>0</v>
      </c>
      <c r="W192">
        <v>0</v>
      </c>
      <c r="X192">
        <v>1</v>
      </c>
      <c r="Z192">
        <v>0</v>
      </c>
      <c r="AA192">
        <v>10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1</v>
      </c>
      <c r="AH192">
        <v>0</v>
      </c>
      <c r="AI192" t="s">
        <v>204</v>
      </c>
      <c r="AJ192">
        <v>30.049002000000002</v>
      </c>
      <c r="AK192" t="s">
        <v>205</v>
      </c>
      <c r="AL192">
        <v>-89.983412999999999</v>
      </c>
      <c r="AM192">
        <v>100</v>
      </c>
      <c r="AN192">
        <v>1300</v>
      </c>
      <c r="AO192" t="s">
        <v>118</v>
      </c>
      <c r="AP192">
        <v>96</v>
      </c>
      <c r="AQ192">
        <v>54</v>
      </c>
      <c r="AR192">
        <v>640</v>
      </c>
      <c r="AZ192">
        <v>1200</v>
      </c>
      <c r="BA192">
        <v>1</v>
      </c>
      <c r="BB192" t="str">
        <f t="shared" si="9"/>
        <v xml:space="preserve">N35DC   </v>
      </c>
      <c r="BC192">
        <v>1</v>
      </c>
      <c r="BE192">
        <v>0</v>
      </c>
      <c r="BF192">
        <v>0</v>
      </c>
      <c r="BG192">
        <v>0</v>
      </c>
      <c r="BH192">
        <v>1350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"17:42:49.452"</f>
        <v>17:42:49.452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16</v>
      </c>
      <c r="CR192">
        <v>0</v>
      </c>
      <c r="CW192">
        <v>5443026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"10/21/2020 17:42:41.526"</f>
        <v>10/21/2020 17:42:41.526</v>
      </c>
      <c r="C193" t="str">
        <f t="shared" si="8"/>
        <v>FFDFD3C0</v>
      </c>
      <c r="D193" t="s">
        <v>128</v>
      </c>
      <c r="E193">
        <v>9</v>
      </c>
      <c r="H193">
        <v>257</v>
      </c>
      <c r="I193" t="s">
        <v>129</v>
      </c>
      <c r="J193" t="s">
        <v>126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"17:42:49.445"</f>
        <v>17:42:49.445</v>
      </c>
      <c r="T193" t="str">
        <f>"17:42:48.945"</f>
        <v>17:42:48.945</v>
      </c>
      <c r="U193" t="str">
        <f t="shared" si="7"/>
        <v>A3E2C2</v>
      </c>
      <c r="V193">
        <v>0</v>
      </c>
      <c r="W193">
        <v>0</v>
      </c>
      <c r="X193">
        <v>1</v>
      </c>
      <c r="Z193">
        <v>0</v>
      </c>
      <c r="AA193">
        <v>10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1</v>
      </c>
      <c r="AH193">
        <v>0</v>
      </c>
      <c r="AI193" t="s">
        <v>204</v>
      </c>
      <c r="AJ193">
        <v>30.049002000000002</v>
      </c>
      <c r="AK193" t="s">
        <v>205</v>
      </c>
      <c r="AL193">
        <v>-89.983412999999999</v>
      </c>
      <c r="AM193">
        <v>100</v>
      </c>
      <c r="AN193">
        <v>1300</v>
      </c>
      <c r="AO193" t="s">
        <v>118</v>
      </c>
      <c r="AP193">
        <v>96</v>
      </c>
      <c r="AQ193">
        <v>54</v>
      </c>
      <c r="AR193">
        <v>640</v>
      </c>
      <c r="AZ193">
        <v>1200</v>
      </c>
      <c r="BA193">
        <v>1</v>
      </c>
      <c r="BB193" t="str">
        <f t="shared" si="9"/>
        <v xml:space="preserve">N35DC   </v>
      </c>
      <c r="BC193">
        <v>1</v>
      </c>
      <c r="BE193">
        <v>0</v>
      </c>
      <c r="BF193">
        <v>0</v>
      </c>
      <c r="BG193">
        <v>0</v>
      </c>
      <c r="BH193">
        <v>1350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"17:42:49.452"</f>
        <v>17:42:49.452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16</v>
      </c>
      <c r="CR193">
        <v>0</v>
      </c>
      <c r="CW193">
        <v>5443026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"10/21/2020 17:42:41.526"</f>
        <v>10/21/2020 17:42:41.526</v>
      </c>
      <c r="C194" t="str">
        <f t="shared" si="8"/>
        <v>FFDFD3C0</v>
      </c>
      <c r="D194" t="s">
        <v>130</v>
      </c>
      <c r="E194">
        <v>3</v>
      </c>
      <c r="F194">
        <v>2003</v>
      </c>
      <c r="G194" t="s">
        <v>131</v>
      </c>
      <c r="J194" t="s">
        <v>132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"17:42:49.445"</f>
        <v>17:42:49.445</v>
      </c>
      <c r="T194" t="str">
        <f>"17:42:48.945"</f>
        <v>17:42:48.945</v>
      </c>
      <c r="U194" t="str">
        <f t="shared" ref="U194:U257" si="11">"A3E2C2"</f>
        <v>A3E2C2</v>
      </c>
      <c r="V194">
        <v>0</v>
      </c>
      <c r="W194">
        <v>0</v>
      </c>
      <c r="X194">
        <v>1</v>
      </c>
      <c r="Z194">
        <v>0</v>
      </c>
      <c r="AA194">
        <v>10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1</v>
      </c>
      <c r="AH194">
        <v>0</v>
      </c>
      <c r="AI194" t="s">
        <v>204</v>
      </c>
      <c r="AJ194">
        <v>30.049002000000002</v>
      </c>
      <c r="AK194" t="s">
        <v>205</v>
      </c>
      <c r="AL194">
        <v>-89.983412999999999</v>
      </c>
      <c r="AM194">
        <v>100</v>
      </c>
      <c r="AN194">
        <v>1300</v>
      </c>
      <c r="AO194" t="s">
        <v>118</v>
      </c>
      <c r="AP194">
        <v>96</v>
      </c>
      <c r="AQ194">
        <v>54</v>
      </c>
      <c r="AR194">
        <v>640</v>
      </c>
      <c r="AZ194">
        <v>1200</v>
      </c>
      <c r="BA194">
        <v>1</v>
      </c>
      <c r="BB194" t="str">
        <f t="shared" si="9"/>
        <v xml:space="preserve">N35DC   </v>
      </c>
      <c r="BC194">
        <v>1</v>
      </c>
      <c r="BE194">
        <v>0</v>
      </c>
      <c r="BF194">
        <v>0</v>
      </c>
      <c r="BG194">
        <v>0</v>
      </c>
      <c r="BH194">
        <v>1350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"17:42:49.452"</f>
        <v>17:42:49.452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16</v>
      </c>
      <c r="CR194">
        <v>0</v>
      </c>
      <c r="CW194">
        <v>5443026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"10/21/2020 17:42:44.542"</f>
        <v>10/21/2020 17:42:44.542</v>
      </c>
      <c r="C195" t="str">
        <f t="shared" si="8"/>
        <v>FFDFD3C0</v>
      </c>
      <c r="D195" t="s">
        <v>130</v>
      </c>
      <c r="E195">
        <v>3</v>
      </c>
      <c r="F195">
        <v>2003</v>
      </c>
      <c r="G195" t="s">
        <v>131</v>
      </c>
      <c r="J195" t="s">
        <v>132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"17:42:52.492"</f>
        <v>17:42:52.492</v>
      </c>
      <c r="T195" t="str">
        <f>"17:42:52.392"</f>
        <v>17:42:52.392</v>
      </c>
      <c r="U195" t="str">
        <f t="shared" si="11"/>
        <v>A3E2C2</v>
      </c>
      <c r="V195">
        <v>0</v>
      </c>
      <c r="W195">
        <v>0</v>
      </c>
      <c r="X195">
        <v>1</v>
      </c>
      <c r="Z195">
        <v>0</v>
      </c>
      <c r="AA195">
        <v>10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1</v>
      </c>
      <c r="AH195">
        <v>0</v>
      </c>
      <c r="AI195" t="s">
        <v>206</v>
      </c>
      <c r="AJ195">
        <v>30.049796000000001</v>
      </c>
      <c r="AK195" t="s">
        <v>207</v>
      </c>
      <c r="AL195">
        <v>-89.981847000000002</v>
      </c>
      <c r="AM195">
        <v>100</v>
      </c>
      <c r="AN195">
        <v>1300</v>
      </c>
      <c r="AO195" t="s">
        <v>118</v>
      </c>
      <c r="AP195">
        <v>95</v>
      </c>
      <c r="AQ195">
        <v>56</v>
      </c>
      <c r="AR195">
        <v>640</v>
      </c>
      <c r="AZ195">
        <v>1200</v>
      </c>
      <c r="BA195">
        <v>1</v>
      </c>
      <c r="BB195" t="str">
        <f t="shared" si="9"/>
        <v xml:space="preserve">N35DC   </v>
      </c>
      <c r="BC195">
        <v>1</v>
      </c>
      <c r="BE195">
        <v>0</v>
      </c>
      <c r="BF195">
        <v>0</v>
      </c>
      <c r="BG195">
        <v>0</v>
      </c>
      <c r="BH195">
        <v>1400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"17:42:52.497"</f>
        <v>17:42:52.497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16</v>
      </c>
      <c r="CR195">
        <v>3</v>
      </c>
      <c r="CW195">
        <v>142645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"10/21/2020 17:42:44.542"</f>
        <v>10/21/2020 17:42:44.542</v>
      </c>
      <c r="C196" t="str">
        <f t="shared" si="8"/>
        <v>FFDFD3C0</v>
      </c>
      <c r="D196" t="s">
        <v>133</v>
      </c>
      <c r="E196">
        <v>1</v>
      </c>
      <c r="F196">
        <v>1001</v>
      </c>
      <c r="G196" t="s">
        <v>114</v>
      </c>
      <c r="J196" t="s">
        <v>134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"17:42:52.492"</f>
        <v>17:42:52.492</v>
      </c>
      <c r="T196" t="str">
        <f>"17:42:52.392"</f>
        <v>17:42:52.392</v>
      </c>
      <c r="U196" t="str">
        <f t="shared" si="11"/>
        <v>A3E2C2</v>
      </c>
      <c r="V196">
        <v>0</v>
      </c>
      <c r="W196">
        <v>0</v>
      </c>
      <c r="X196">
        <v>1</v>
      </c>
      <c r="Z196">
        <v>0</v>
      </c>
      <c r="AA196">
        <v>10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1</v>
      </c>
      <c r="AH196">
        <v>0</v>
      </c>
      <c r="AI196" t="s">
        <v>206</v>
      </c>
      <c r="AJ196">
        <v>30.049796000000001</v>
      </c>
      <c r="AK196" t="s">
        <v>207</v>
      </c>
      <c r="AL196">
        <v>-89.981847000000002</v>
      </c>
      <c r="AM196">
        <v>100</v>
      </c>
      <c r="AN196">
        <v>1300</v>
      </c>
      <c r="AO196" t="s">
        <v>118</v>
      </c>
      <c r="AP196">
        <v>95</v>
      </c>
      <c r="AQ196">
        <v>56</v>
      </c>
      <c r="AR196">
        <v>640</v>
      </c>
      <c r="AZ196">
        <v>1200</v>
      </c>
      <c r="BA196">
        <v>1</v>
      </c>
      <c r="BB196" t="str">
        <f t="shared" si="9"/>
        <v xml:space="preserve">N35DC   </v>
      </c>
      <c r="BC196">
        <v>1</v>
      </c>
      <c r="BE196">
        <v>0</v>
      </c>
      <c r="BF196">
        <v>0</v>
      </c>
      <c r="BG196">
        <v>0</v>
      </c>
      <c r="BH196">
        <v>1400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"17:42:52.497"</f>
        <v>17:42:52.497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16</v>
      </c>
      <c r="CR196">
        <v>3</v>
      </c>
      <c r="CW196">
        <v>142645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"10/21/2020 17:42:44.542"</f>
        <v>10/21/2020 17:42:44.542</v>
      </c>
      <c r="C197" t="str">
        <f t="shared" si="8"/>
        <v>FFDFD3C0</v>
      </c>
      <c r="D197" t="s">
        <v>124</v>
      </c>
      <c r="E197">
        <v>2</v>
      </c>
      <c r="H197">
        <v>14</v>
      </c>
      <c r="I197" t="s">
        <v>125</v>
      </c>
      <c r="J197" t="s">
        <v>126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"17:42:52.492"</f>
        <v>17:42:52.492</v>
      </c>
      <c r="T197" t="str">
        <f>"17:42:52.392"</f>
        <v>17:42:52.392</v>
      </c>
      <c r="U197" t="str">
        <f t="shared" si="11"/>
        <v>A3E2C2</v>
      </c>
      <c r="V197">
        <v>0</v>
      </c>
      <c r="W197">
        <v>0</v>
      </c>
      <c r="X197">
        <v>1</v>
      </c>
      <c r="Z197">
        <v>0</v>
      </c>
      <c r="AA197">
        <v>10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1</v>
      </c>
      <c r="AH197">
        <v>0</v>
      </c>
      <c r="AI197" t="s">
        <v>206</v>
      </c>
      <c r="AJ197">
        <v>30.049796000000001</v>
      </c>
      <c r="AK197" t="s">
        <v>207</v>
      </c>
      <c r="AL197">
        <v>-89.981847000000002</v>
      </c>
      <c r="AM197">
        <v>100</v>
      </c>
      <c r="AN197">
        <v>1300</v>
      </c>
      <c r="AO197" t="s">
        <v>118</v>
      </c>
      <c r="AP197">
        <v>95</v>
      </c>
      <c r="AQ197">
        <v>56</v>
      </c>
      <c r="AR197">
        <v>640</v>
      </c>
      <c r="AZ197">
        <v>1200</v>
      </c>
      <c r="BA197">
        <v>1</v>
      </c>
      <c r="BB197" t="str">
        <f t="shared" si="9"/>
        <v xml:space="preserve">N35DC   </v>
      </c>
      <c r="BC197">
        <v>1</v>
      </c>
      <c r="BE197">
        <v>0</v>
      </c>
      <c r="BF197">
        <v>0</v>
      </c>
      <c r="BG197">
        <v>0</v>
      </c>
      <c r="BH197">
        <v>1400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"17:42:52.497"</f>
        <v>17:42:52.497</v>
      </c>
      <c r="CJ197">
        <v>3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16</v>
      </c>
      <c r="CR197">
        <v>3</v>
      </c>
      <c r="CW197">
        <v>142645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"10/21/2020 17:42:44.542"</f>
        <v>10/21/2020 17:42:44.542</v>
      </c>
      <c r="C198" t="str">
        <f t="shared" si="8"/>
        <v>FFDFD3C0</v>
      </c>
      <c r="D198" t="s">
        <v>113</v>
      </c>
      <c r="E198">
        <v>4</v>
      </c>
      <c r="H198">
        <v>162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"17:42:52.492"</f>
        <v>17:42:52.492</v>
      </c>
      <c r="T198" t="str">
        <f>"17:42:52.392"</f>
        <v>17:42:52.392</v>
      </c>
      <c r="U198" t="str">
        <f t="shared" si="11"/>
        <v>A3E2C2</v>
      </c>
      <c r="V198">
        <v>0</v>
      </c>
      <c r="W198">
        <v>0</v>
      </c>
      <c r="X198">
        <v>1</v>
      </c>
      <c r="Z198">
        <v>0</v>
      </c>
      <c r="AA198">
        <v>10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1</v>
      </c>
      <c r="AH198">
        <v>0</v>
      </c>
      <c r="AI198" t="s">
        <v>206</v>
      </c>
      <c r="AJ198">
        <v>30.049796000000001</v>
      </c>
      <c r="AK198" t="s">
        <v>207</v>
      </c>
      <c r="AL198">
        <v>-89.981847000000002</v>
      </c>
      <c r="AM198">
        <v>100</v>
      </c>
      <c r="AN198">
        <v>1300</v>
      </c>
      <c r="AO198" t="s">
        <v>118</v>
      </c>
      <c r="AP198">
        <v>95</v>
      </c>
      <c r="AQ198">
        <v>56</v>
      </c>
      <c r="AR198">
        <v>640</v>
      </c>
      <c r="AZ198">
        <v>1200</v>
      </c>
      <c r="BA198">
        <v>1</v>
      </c>
      <c r="BB198" t="str">
        <f t="shared" si="9"/>
        <v xml:space="preserve">N35DC   </v>
      </c>
      <c r="BC198">
        <v>1</v>
      </c>
      <c r="BE198">
        <v>0</v>
      </c>
      <c r="BF198">
        <v>0</v>
      </c>
      <c r="BG198">
        <v>0</v>
      </c>
      <c r="BH198">
        <v>1400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"17:42:52.497"</f>
        <v>17:42:52.497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16</v>
      </c>
      <c r="CR198">
        <v>3</v>
      </c>
      <c r="CW198">
        <v>142645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"10/21/2020 17:42:44.542"</f>
        <v>10/21/2020 17:42:44.542</v>
      </c>
      <c r="C199" t="str">
        <f t="shared" si="8"/>
        <v>FFDFD3C0</v>
      </c>
      <c r="D199" t="s">
        <v>128</v>
      </c>
      <c r="E199">
        <v>9</v>
      </c>
      <c r="H199">
        <v>257</v>
      </c>
      <c r="I199" t="s">
        <v>129</v>
      </c>
      <c r="J199" t="s">
        <v>126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"17:42:52.492"</f>
        <v>17:42:52.492</v>
      </c>
      <c r="T199" t="str">
        <f>"17:42:52.392"</f>
        <v>17:42:52.392</v>
      </c>
      <c r="U199" t="str">
        <f t="shared" si="11"/>
        <v>A3E2C2</v>
      </c>
      <c r="V199">
        <v>0</v>
      </c>
      <c r="W199">
        <v>0</v>
      </c>
      <c r="X199">
        <v>1</v>
      </c>
      <c r="Z199">
        <v>0</v>
      </c>
      <c r="AA199">
        <v>10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1</v>
      </c>
      <c r="AH199">
        <v>0</v>
      </c>
      <c r="AI199" t="s">
        <v>206</v>
      </c>
      <c r="AJ199">
        <v>30.049796000000001</v>
      </c>
      <c r="AK199" t="s">
        <v>207</v>
      </c>
      <c r="AL199">
        <v>-89.981847000000002</v>
      </c>
      <c r="AM199">
        <v>100</v>
      </c>
      <c r="AN199">
        <v>1300</v>
      </c>
      <c r="AO199" t="s">
        <v>118</v>
      </c>
      <c r="AP199">
        <v>95</v>
      </c>
      <c r="AQ199">
        <v>56</v>
      </c>
      <c r="AR199">
        <v>640</v>
      </c>
      <c r="AZ199">
        <v>1200</v>
      </c>
      <c r="BA199">
        <v>1</v>
      </c>
      <c r="BB199" t="str">
        <f t="shared" si="9"/>
        <v xml:space="preserve">N35DC   </v>
      </c>
      <c r="BC199">
        <v>1</v>
      </c>
      <c r="BE199">
        <v>0</v>
      </c>
      <c r="BF199">
        <v>0</v>
      </c>
      <c r="BG199">
        <v>0</v>
      </c>
      <c r="BH199">
        <v>1400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"17:42:52.497"</f>
        <v>17:42:52.497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16</v>
      </c>
      <c r="CR199">
        <v>3</v>
      </c>
      <c r="CW199">
        <v>142645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"10/21/2020 17:42:45.646"</f>
        <v>10/21/2020 17:42:45.646</v>
      </c>
      <c r="C200" t="str">
        <f t="shared" si="8"/>
        <v>FFDFD3C0</v>
      </c>
      <c r="D200" t="s">
        <v>128</v>
      </c>
      <c r="E200">
        <v>9</v>
      </c>
      <c r="H200">
        <v>257</v>
      </c>
      <c r="I200" t="s">
        <v>129</v>
      </c>
      <c r="J200" t="s">
        <v>126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"17:42:53.586"</f>
        <v>17:42:53.586</v>
      </c>
      <c r="T200" t="str">
        <f>"17:42:53.486"</f>
        <v>17:42:53.486</v>
      </c>
      <c r="U200" t="str">
        <f t="shared" si="11"/>
        <v>A3E2C2</v>
      </c>
      <c r="V200">
        <v>0</v>
      </c>
      <c r="W200">
        <v>0</v>
      </c>
      <c r="X200">
        <v>1</v>
      </c>
      <c r="Z200">
        <v>0</v>
      </c>
      <c r="AA200">
        <v>10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1</v>
      </c>
      <c r="AH200">
        <v>0</v>
      </c>
      <c r="AI200" t="s">
        <v>208</v>
      </c>
      <c r="AJ200">
        <v>30.050075</v>
      </c>
      <c r="AK200" t="s">
        <v>209</v>
      </c>
      <c r="AL200">
        <v>-89.981309999999993</v>
      </c>
      <c r="AM200">
        <v>100</v>
      </c>
      <c r="AN200">
        <v>1400</v>
      </c>
      <c r="AO200" t="s">
        <v>118</v>
      </c>
      <c r="AP200">
        <v>95</v>
      </c>
      <c r="AQ200">
        <v>58</v>
      </c>
      <c r="AR200">
        <v>640</v>
      </c>
      <c r="AZ200">
        <v>1200</v>
      </c>
      <c r="BA200">
        <v>1</v>
      </c>
      <c r="BB200" t="str">
        <f t="shared" si="9"/>
        <v xml:space="preserve">N35DC   </v>
      </c>
      <c r="BC200">
        <v>1</v>
      </c>
      <c r="BE200">
        <v>0</v>
      </c>
      <c r="BF200">
        <v>0</v>
      </c>
      <c r="BG200">
        <v>0</v>
      </c>
      <c r="BH200">
        <v>1400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"17:42:53.592"</f>
        <v>17:42:53.592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16</v>
      </c>
      <c r="CR200">
        <v>3</v>
      </c>
      <c r="CW200">
        <v>143347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"10/21/2020 17:42:45.646"</f>
        <v>10/21/2020 17:42:45.646</v>
      </c>
      <c r="C201" t="str">
        <f t="shared" si="8"/>
        <v>FFDFD3C0</v>
      </c>
      <c r="D201" t="s">
        <v>130</v>
      </c>
      <c r="E201">
        <v>3</v>
      </c>
      <c r="F201">
        <v>2003</v>
      </c>
      <c r="G201" t="s">
        <v>131</v>
      </c>
      <c r="J201" t="s">
        <v>132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"17:42:53.586"</f>
        <v>17:42:53.586</v>
      </c>
      <c r="T201" t="str">
        <f>"17:42:53.486"</f>
        <v>17:42:53.486</v>
      </c>
      <c r="U201" t="str">
        <f t="shared" si="11"/>
        <v>A3E2C2</v>
      </c>
      <c r="V201">
        <v>0</v>
      </c>
      <c r="W201">
        <v>0</v>
      </c>
      <c r="X201">
        <v>1</v>
      </c>
      <c r="Z201">
        <v>0</v>
      </c>
      <c r="AA201">
        <v>10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1</v>
      </c>
      <c r="AH201">
        <v>0</v>
      </c>
      <c r="AI201" t="s">
        <v>208</v>
      </c>
      <c r="AJ201">
        <v>30.050075</v>
      </c>
      <c r="AK201" t="s">
        <v>209</v>
      </c>
      <c r="AL201">
        <v>-89.981309999999993</v>
      </c>
      <c r="AM201">
        <v>100</v>
      </c>
      <c r="AN201">
        <v>1400</v>
      </c>
      <c r="AO201" t="s">
        <v>118</v>
      </c>
      <c r="AP201">
        <v>95</v>
      </c>
      <c r="AQ201">
        <v>58</v>
      </c>
      <c r="AR201">
        <v>640</v>
      </c>
      <c r="AZ201">
        <v>1200</v>
      </c>
      <c r="BA201">
        <v>1</v>
      </c>
      <c r="BB201" t="str">
        <f t="shared" si="9"/>
        <v xml:space="preserve">N35DC   </v>
      </c>
      <c r="BC201">
        <v>1</v>
      </c>
      <c r="BE201">
        <v>0</v>
      </c>
      <c r="BF201">
        <v>0</v>
      </c>
      <c r="BG201">
        <v>0</v>
      </c>
      <c r="BH201">
        <v>1400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"17:42:53.592"</f>
        <v>17:42:53.592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16</v>
      </c>
      <c r="CR201">
        <v>3</v>
      </c>
      <c r="CW201">
        <v>143347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"10/21/2020 17:42:45.646"</f>
        <v>10/21/2020 17:42:45.646</v>
      </c>
      <c r="C202" t="str">
        <f t="shared" ref="C202:C265" si="12">"FFDFD3C0"</f>
        <v>FFDFD3C0</v>
      </c>
      <c r="D202" t="s">
        <v>133</v>
      </c>
      <c r="E202">
        <v>1</v>
      </c>
      <c r="F202">
        <v>1001</v>
      </c>
      <c r="G202" t="s">
        <v>114</v>
      </c>
      <c r="J202" t="s">
        <v>134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"17:42:53.586"</f>
        <v>17:42:53.586</v>
      </c>
      <c r="T202" t="str">
        <f>"17:42:53.486"</f>
        <v>17:42:53.486</v>
      </c>
      <c r="U202" t="str">
        <f t="shared" si="11"/>
        <v>A3E2C2</v>
      </c>
      <c r="V202">
        <v>0</v>
      </c>
      <c r="W202">
        <v>0</v>
      </c>
      <c r="X202">
        <v>1</v>
      </c>
      <c r="Z202">
        <v>0</v>
      </c>
      <c r="AA202">
        <v>10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1</v>
      </c>
      <c r="AH202">
        <v>0</v>
      </c>
      <c r="AI202" t="s">
        <v>208</v>
      </c>
      <c r="AJ202">
        <v>30.050075</v>
      </c>
      <c r="AK202" t="s">
        <v>209</v>
      </c>
      <c r="AL202">
        <v>-89.981309999999993</v>
      </c>
      <c r="AM202">
        <v>100</v>
      </c>
      <c r="AN202">
        <v>1400</v>
      </c>
      <c r="AO202" t="s">
        <v>118</v>
      </c>
      <c r="AP202">
        <v>95</v>
      </c>
      <c r="AQ202">
        <v>58</v>
      </c>
      <c r="AR202">
        <v>640</v>
      </c>
      <c r="AZ202">
        <v>1200</v>
      </c>
      <c r="BA202">
        <v>1</v>
      </c>
      <c r="BB202" t="str">
        <f t="shared" ref="BB202:BB265" si="13">"N35DC   "</f>
        <v xml:space="preserve">N35DC   </v>
      </c>
      <c r="BC202">
        <v>1</v>
      </c>
      <c r="BE202">
        <v>0</v>
      </c>
      <c r="BF202">
        <v>0</v>
      </c>
      <c r="BG202">
        <v>0</v>
      </c>
      <c r="BH202">
        <v>1400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"17:42:53.592"</f>
        <v>17:42:53.592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16</v>
      </c>
      <c r="CR202">
        <v>3</v>
      </c>
      <c r="CW202">
        <v>143347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"10/21/2020 17:42:45.646"</f>
        <v>10/21/2020 17:42:45.646</v>
      </c>
      <c r="C203" t="str">
        <f t="shared" si="12"/>
        <v>FFDFD3C0</v>
      </c>
      <c r="D203" t="s">
        <v>124</v>
      </c>
      <c r="E203">
        <v>2</v>
      </c>
      <c r="H203">
        <v>14</v>
      </c>
      <c r="I203" t="s">
        <v>125</v>
      </c>
      <c r="J203" t="s">
        <v>126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"17:42:53.586"</f>
        <v>17:42:53.586</v>
      </c>
      <c r="T203" t="str">
        <f>"17:42:53.486"</f>
        <v>17:42:53.486</v>
      </c>
      <c r="U203" t="str">
        <f t="shared" si="11"/>
        <v>A3E2C2</v>
      </c>
      <c r="V203">
        <v>0</v>
      </c>
      <c r="W203">
        <v>0</v>
      </c>
      <c r="X203">
        <v>1</v>
      </c>
      <c r="Z203">
        <v>0</v>
      </c>
      <c r="AA203">
        <v>10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1</v>
      </c>
      <c r="AH203">
        <v>0</v>
      </c>
      <c r="AI203" t="s">
        <v>208</v>
      </c>
      <c r="AJ203">
        <v>30.050075</v>
      </c>
      <c r="AK203" t="s">
        <v>209</v>
      </c>
      <c r="AL203">
        <v>-89.981309999999993</v>
      </c>
      <c r="AM203">
        <v>100</v>
      </c>
      <c r="AN203">
        <v>1400</v>
      </c>
      <c r="AO203" t="s">
        <v>118</v>
      </c>
      <c r="AP203">
        <v>95</v>
      </c>
      <c r="AQ203">
        <v>58</v>
      </c>
      <c r="AR203">
        <v>640</v>
      </c>
      <c r="AZ203">
        <v>1200</v>
      </c>
      <c r="BA203">
        <v>1</v>
      </c>
      <c r="BB203" t="str">
        <f t="shared" si="13"/>
        <v xml:space="preserve">N35DC   </v>
      </c>
      <c r="BC203">
        <v>1</v>
      </c>
      <c r="BE203">
        <v>0</v>
      </c>
      <c r="BF203">
        <v>0</v>
      </c>
      <c r="BG203">
        <v>0</v>
      </c>
      <c r="BH203">
        <v>1400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"17:42:53.592"</f>
        <v>17:42:53.592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16</v>
      </c>
      <c r="CR203">
        <v>3</v>
      </c>
      <c r="CW203">
        <v>143347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"10/21/2020 17:42:45.646"</f>
        <v>10/21/2020 17:42:45.646</v>
      </c>
      <c r="C204" t="str">
        <f t="shared" si="12"/>
        <v>FFDFD3C0</v>
      </c>
      <c r="D204" t="s">
        <v>113</v>
      </c>
      <c r="E204">
        <v>4</v>
      </c>
      <c r="H204">
        <v>162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"17:42:53.586"</f>
        <v>17:42:53.586</v>
      </c>
      <c r="T204" t="str">
        <f>"17:42:53.486"</f>
        <v>17:42:53.486</v>
      </c>
      <c r="U204" t="str">
        <f t="shared" si="11"/>
        <v>A3E2C2</v>
      </c>
      <c r="V204">
        <v>0</v>
      </c>
      <c r="W204">
        <v>0</v>
      </c>
      <c r="X204">
        <v>1</v>
      </c>
      <c r="Z204">
        <v>0</v>
      </c>
      <c r="AA204">
        <v>10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1</v>
      </c>
      <c r="AH204">
        <v>0</v>
      </c>
      <c r="AI204" t="s">
        <v>208</v>
      </c>
      <c r="AJ204">
        <v>30.050075</v>
      </c>
      <c r="AK204" t="s">
        <v>209</v>
      </c>
      <c r="AL204">
        <v>-89.981309999999993</v>
      </c>
      <c r="AM204">
        <v>100</v>
      </c>
      <c r="AN204">
        <v>1400</v>
      </c>
      <c r="AO204" t="s">
        <v>118</v>
      </c>
      <c r="AP204">
        <v>95</v>
      </c>
      <c r="AQ204">
        <v>58</v>
      </c>
      <c r="AR204">
        <v>640</v>
      </c>
      <c r="AZ204">
        <v>1200</v>
      </c>
      <c r="BA204">
        <v>1</v>
      </c>
      <c r="BB204" t="str">
        <f t="shared" si="13"/>
        <v xml:space="preserve">N35DC   </v>
      </c>
      <c r="BC204">
        <v>1</v>
      </c>
      <c r="BE204">
        <v>0</v>
      </c>
      <c r="BF204">
        <v>0</v>
      </c>
      <c r="BG204">
        <v>0</v>
      </c>
      <c r="BH204">
        <v>1400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"17:42:53.592"</f>
        <v>17:42:53.592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16</v>
      </c>
      <c r="CR204">
        <v>3</v>
      </c>
      <c r="CW204">
        <v>143347</v>
      </c>
      <c r="CY204">
        <v>1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"10/21/2020 17:42:46.730"</f>
        <v>10/21/2020 17:42:46.730</v>
      </c>
      <c r="C205" t="str">
        <f t="shared" si="12"/>
        <v>FFDFD3C0</v>
      </c>
      <c r="D205" t="s">
        <v>124</v>
      </c>
      <c r="E205">
        <v>2</v>
      </c>
      <c r="H205">
        <v>14</v>
      </c>
      <c r="I205" t="s">
        <v>125</v>
      </c>
      <c r="J205" t="s">
        <v>126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"17:42:54.664"</f>
        <v>17:42:54.664</v>
      </c>
      <c r="T205" t="str">
        <f>"17:42:54.464"</f>
        <v>17:42:54.464</v>
      </c>
      <c r="U205" t="str">
        <f t="shared" si="11"/>
        <v>A3E2C2</v>
      </c>
      <c r="V205">
        <v>0</v>
      </c>
      <c r="W205">
        <v>0</v>
      </c>
      <c r="X205">
        <v>1</v>
      </c>
      <c r="Z205">
        <v>0</v>
      </c>
      <c r="AA205">
        <v>10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1</v>
      </c>
      <c r="AH205">
        <v>0</v>
      </c>
      <c r="AI205" t="s">
        <v>210</v>
      </c>
      <c r="AJ205">
        <v>30.050397</v>
      </c>
      <c r="AK205" t="s">
        <v>211</v>
      </c>
      <c r="AL205">
        <v>-89.980773999999997</v>
      </c>
      <c r="AM205">
        <v>100</v>
      </c>
      <c r="AN205">
        <v>1400</v>
      </c>
      <c r="AO205" t="s">
        <v>118</v>
      </c>
      <c r="AP205">
        <v>93</v>
      </c>
      <c r="AQ205">
        <v>60</v>
      </c>
      <c r="AR205">
        <v>640</v>
      </c>
      <c r="AZ205">
        <v>1200</v>
      </c>
      <c r="BA205">
        <v>1</v>
      </c>
      <c r="BB205" t="str">
        <f t="shared" si="13"/>
        <v xml:space="preserve">N35DC   </v>
      </c>
      <c r="BC205">
        <v>1</v>
      </c>
      <c r="BE205">
        <v>0</v>
      </c>
      <c r="BF205">
        <v>0</v>
      </c>
      <c r="BG205">
        <v>0</v>
      </c>
      <c r="BH205">
        <v>1425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"17:42:54.671"</f>
        <v>17:42:54.671</v>
      </c>
      <c r="CJ205">
        <v>3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16</v>
      </c>
      <c r="CR205">
        <v>3</v>
      </c>
      <c r="CW205">
        <v>144060</v>
      </c>
      <c r="CY205">
        <v>1</v>
      </c>
      <c r="CZ205">
        <v>0</v>
      </c>
      <c r="DA205">
        <v>0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"10/21/2020 17:42:46.730"</f>
        <v>10/21/2020 17:42:46.730</v>
      </c>
      <c r="C206" t="str">
        <f t="shared" si="12"/>
        <v>FFDFD3C0</v>
      </c>
      <c r="D206" t="s">
        <v>113</v>
      </c>
      <c r="E206">
        <v>4</v>
      </c>
      <c r="H206">
        <v>162</v>
      </c>
      <c r="I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"17:42:54.664"</f>
        <v>17:42:54.664</v>
      </c>
      <c r="T206" t="str">
        <f>"17:42:54.464"</f>
        <v>17:42:54.464</v>
      </c>
      <c r="U206" t="str">
        <f t="shared" si="11"/>
        <v>A3E2C2</v>
      </c>
      <c r="V206">
        <v>0</v>
      </c>
      <c r="W206">
        <v>0</v>
      </c>
      <c r="X206">
        <v>1</v>
      </c>
      <c r="Z206">
        <v>0</v>
      </c>
      <c r="AA206">
        <v>10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1</v>
      </c>
      <c r="AH206">
        <v>0</v>
      </c>
      <c r="AI206" t="s">
        <v>210</v>
      </c>
      <c r="AJ206">
        <v>30.050397</v>
      </c>
      <c r="AK206" t="s">
        <v>211</v>
      </c>
      <c r="AL206">
        <v>-89.980773999999997</v>
      </c>
      <c r="AM206">
        <v>100</v>
      </c>
      <c r="AN206">
        <v>1400</v>
      </c>
      <c r="AO206" t="s">
        <v>118</v>
      </c>
      <c r="AP206">
        <v>93</v>
      </c>
      <c r="AQ206">
        <v>60</v>
      </c>
      <c r="AR206">
        <v>640</v>
      </c>
      <c r="AZ206">
        <v>1200</v>
      </c>
      <c r="BA206">
        <v>1</v>
      </c>
      <c r="BB206" t="str">
        <f t="shared" si="13"/>
        <v xml:space="preserve">N35DC   </v>
      </c>
      <c r="BC206">
        <v>1</v>
      </c>
      <c r="BE206">
        <v>0</v>
      </c>
      <c r="BF206">
        <v>0</v>
      </c>
      <c r="BG206">
        <v>0</v>
      </c>
      <c r="BH206">
        <v>1425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"17:42:54.671"</f>
        <v>17:42:54.671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16</v>
      </c>
      <c r="CR206">
        <v>3</v>
      </c>
      <c r="CW206">
        <v>144060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"10/21/2020 17:42:46.730"</f>
        <v>10/21/2020 17:42:46.730</v>
      </c>
      <c r="C207" t="str">
        <f t="shared" si="12"/>
        <v>FFDFD3C0</v>
      </c>
      <c r="D207" t="s">
        <v>128</v>
      </c>
      <c r="E207">
        <v>9</v>
      </c>
      <c r="H207">
        <v>257</v>
      </c>
      <c r="I207" t="s">
        <v>129</v>
      </c>
      <c r="J207" t="s">
        <v>126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"17:42:54.664"</f>
        <v>17:42:54.664</v>
      </c>
      <c r="T207" t="str">
        <f>"17:42:54.464"</f>
        <v>17:42:54.464</v>
      </c>
      <c r="U207" t="str">
        <f t="shared" si="11"/>
        <v>A3E2C2</v>
      </c>
      <c r="V207">
        <v>0</v>
      </c>
      <c r="W207">
        <v>0</v>
      </c>
      <c r="X207">
        <v>1</v>
      </c>
      <c r="Z207">
        <v>0</v>
      </c>
      <c r="AA207">
        <v>10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1</v>
      </c>
      <c r="AH207">
        <v>0</v>
      </c>
      <c r="AI207" t="s">
        <v>210</v>
      </c>
      <c r="AJ207">
        <v>30.050397</v>
      </c>
      <c r="AK207" t="s">
        <v>211</v>
      </c>
      <c r="AL207">
        <v>-89.980773999999997</v>
      </c>
      <c r="AM207">
        <v>100</v>
      </c>
      <c r="AN207">
        <v>1400</v>
      </c>
      <c r="AO207" t="s">
        <v>118</v>
      </c>
      <c r="AP207">
        <v>93</v>
      </c>
      <c r="AQ207">
        <v>60</v>
      </c>
      <c r="AR207">
        <v>640</v>
      </c>
      <c r="AZ207">
        <v>1200</v>
      </c>
      <c r="BA207">
        <v>1</v>
      </c>
      <c r="BB207" t="str">
        <f t="shared" si="13"/>
        <v xml:space="preserve">N35DC   </v>
      </c>
      <c r="BC207">
        <v>1</v>
      </c>
      <c r="BE207">
        <v>0</v>
      </c>
      <c r="BF207">
        <v>0</v>
      </c>
      <c r="BG207">
        <v>0</v>
      </c>
      <c r="BH207">
        <v>1425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"17:42:54.671"</f>
        <v>17:42:54.671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16</v>
      </c>
      <c r="CR207">
        <v>3</v>
      </c>
      <c r="CW207">
        <v>144060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"10/21/2020 17:42:46.730"</f>
        <v>10/21/2020 17:42:46.730</v>
      </c>
      <c r="C208" t="str">
        <f t="shared" si="12"/>
        <v>FFDFD3C0</v>
      </c>
      <c r="D208" t="s">
        <v>130</v>
      </c>
      <c r="E208">
        <v>3</v>
      </c>
      <c r="F208">
        <v>2003</v>
      </c>
      <c r="G208" t="s">
        <v>131</v>
      </c>
      <c r="J208" t="s">
        <v>132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"17:42:54.664"</f>
        <v>17:42:54.664</v>
      </c>
      <c r="T208" t="str">
        <f>"17:42:54.464"</f>
        <v>17:42:54.464</v>
      </c>
      <c r="U208" t="str">
        <f t="shared" si="11"/>
        <v>A3E2C2</v>
      </c>
      <c r="V208">
        <v>0</v>
      </c>
      <c r="W208">
        <v>0</v>
      </c>
      <c r="X208">
        <v>1</v>
      </c>
      <c r="Z208">
        <v>0</v>
      </c>
      <c r="AA208">
        <v>10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1</v>
      </c>
      <c r="AH208">
        <v>0</v>
      </c>
      <c r="AI208" t="s">
        <v>210</v>
      </c>
      <c r="AJ208">
        <v>30.050397</v>
      </c>
      <c r="AK208" t="s">
        <v>211</v>
      </c>
      <c r="AL208">
        <v>-89.980773999999997</v>
      </c>
      <c r="AM208">
        <v>100</v>
      </c>
      <c r="AN208">
        <v>1400</v>
      </c>
      <c r="AO208" t="s">
        <v>118</v>
      </c>
      <c r="AP208">
        <v>93</v>
      </c>
      <c r="AQ208">
        <v>60</v>
      </c>
      <c r="AR208">
        <v>640</v>
      </c>
      <c r="AZ208">
        <v>1200</v>
      </c>
      <c r="BA208">
        <v>1</v>
      </c>
      <c r="BB208" t="str">
        <f t="shared" si="13"/>
        <v xml:space="preserve">N35DC   </v>
      </c>
      <c r="BC208">
        <v>1</v>
      </c>
      <c r="BE208">
        <v>0</v>
      </c>
      <c r="BF208">
        <v>0</v>
      </c>
      <c r="BG208">
        <v>0</v>
      </c>
      <c r="BH208">
        <v>1425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"17:42:54.671"</f>
        <v>17:42:54.671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16</v>
      </c>
      <c r="CR208">
        <v>3</v>
      </c>
      <c r="CW208">
        <v>144060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"10/21/2020 17:42:46.730"</f>
        <v>10/21/2020 17:42:46.730</v>
      </c>
      <c r="C209" t="str">
        <f t="shared" si="12"/>
        <v>FFDFD3C0</v>
      </c>
      <c r="D209" t="s">
        <v>133</v>
      </c>
      <c r="E209">
        <v>1</v>
      </c>
      <c r="F209">
        <v>1001</v>
      </c>
      <c r="G209" t="s">
        <v>114</v>
      </c>
      <c r="J209" t="s">
        <v>134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"17:42:54.664"</f>
        <v>17:42:54.664</v>
      </c>
      <c r="T209" t="str">
        <f>"17:42:54.464"</f>
        <v>17:42:54.464</v>
      </c>
      <c r="U209" t="str">
        <f t="shared" si="11"/>
        <v>A3E2C2</v>
      </c>
      <c r="V209">
        <v>0</v>
      </c>
      <c r="W209">
        <v>0</v>
      </c>
      <c r="X209">
        <v>1</v>
      </c>
      <c r="Z209">
        <v>0</v>
      </c>
      <c r="AA209">
        <v>10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1</v>
      </c>
      <c r="AH209">
        <v>0</v>
      </c>
      <c r="AI209" t="s">
        <v>210</v>
      </c>
      <c r="AJ209">
        <v>30.050397</v>
      </c>
      <c r="AK209" t="s">
        <v>211</v>
      </c>
      <c r="AL209">
        <v>-89.980773999999997</v>
      </c>
      <c r="AM209">
        <v>100</v>
      </c>
      <c r="AN209">
        <v>1400</v>
      </c>
      <c r="AO209" t="s">
        <v>118</v>
      </c>
      <c r="AP209">
        <v>93</v>
      </c>
      <c r="AQ209">
        <v>60</v>
      </c>
      <c r="AR209">
        <v>640</v>
      </c>
      <c r="AZ209">
        <v>1200</v>
      </c>
      <c r="BA209">
        <v>1</v>
      </c>
      <c r="BB209" t="str">
        <f t="shared" si="13"/>
        <v xml:space="preserve">N35DC   </v>
      </c>
      <c r="BC209">
        <v>1</v>
      </c>
      <c r="BE209">
        <v>0</v>
      </c>
      <c r="BF209">
        <v>0</v>
      </c>
      <c r="BG209">
        <v>0</v>
      </c>
      <c r="BH209">
        <v>1425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"17:42:54.671"</f>
        <v>17:42:54.671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16</v>
      </c>
      <c r="CR209">
        <v>3</v>
      </c>
      <c r="CW209">
        <v>144060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"10/21/2020 17:42:49.587"</f>
        <v>10/21/2020 17:42:49.587</v>
      </c>
      <c r="C210" t="str">
        <f t="shared" si="12"/>
        <v>FFDFD3C0</v>
      </c>
      <c r="D210" t="s">
        <v>128</v>
      </c>
      <c r="E210">
        <v>9</v>
      </c>
      <c r="H210">
        <v>257</v>
      </c>
      <c r="I210" t="s">
        <v>129</v>
      </c>
      <c r="J210" t="s">
        <v>126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ref="S210:T214" si="14">"17:42:57.516"</f>
        <v>17:42:57.516</v>
      </c>
      <c r="T210" t="str">
        <f t="shared" si="14"/>
        <v>17:42:57.516</v>
      </c>
      <c r="U210" t="str">
        <f t="shared" si="11"/>
        <v>A3E2C2</v>
      </c>
      <c r="V210">
        <v>0</v>
      </c>
      <c r="W210">
        <v>0</v>
      </c>
      <c r="X210">
        <v>1</v>
      </c>
      <c r="Z210">
        <v>0</v>
      </c>
      <c r="AA210">
        <v>10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1</v>
      </c>
      <c r="AH210">
        <v>0</v>
      </c>
      <c r="AI210" t="s">
        <v>212</v>
      </c>
      <c r="AJ210">
        <v>30.051276999999999</v>
      </c>
      <c r="AK210" t="s">
        <v>213</v>
      </c>
      <c r="AL210">
        <v>-89.979400999999996</v>
      </c>
      <c r="AM210">
        <v>100</v>
      </c>
      <c r="AN210">
        <v>1400</v>
      </c>
      <c r="AO210" t="s">
        <v>118</v>
      </c>
      <c r="AP210">
        <v>86</v>
      </c>
      <c r="AQ210">
        <v>72</v>
      </c>
      <c r="AR210">
        <v>448</v>
      </c>
      <c r="AZ210">
        <v>1200</v>
      </c>
      <c r="BA210">
        <v>1</v>
      </c>
      <c r="BB210" t="str">
        <f t="shared" si="13"/>
        <v xml:space="preserve">N35DC   </v>
      </c>
      <c r="BC210">
        <v>1</v>
      </c>
      <c r="BE210">
        <v>0</v>
      </c>
      <c r="BF210">
        <v>0</v>
      </c>
      <c r="BG210">
        <v>0</v>
      </c>
      <c r="BH210">
        <v>1450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"17:42:57.521"</f>
        <v>17:42:57.521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16</v>
      </c>
      <c r="CR210">
        <v>3</v>
      </c>
      <c r="CW210">
        <v>145834</v>
      </c>
      <c r="CY210">
        <v>1</v>
      </c>
      <c r="CZ210">
        <v>0</v>
      </c>
      <c r="DA210">
        <v>0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"10/21/2020 17:42:49.587"</f>
        <v>10/21/2020 17:42:49.587</v>
      </c>
      <c r="C211" t="str">
        <f t="shared" si="12"/>
        <v>FFDFD3C0</v>
      </c>
      <c r="D211" t="s">
        <v>133</v>
      </c>
      <c r="E211">
        <v>1</v>
      </c>
      <c r="F211">
        <v>1001</v>
      </c>
      <c r="G211" t="s">
        <v>114</v>
      </c>
      <c r="J211" t="s">
        <v>134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4"/>
        <v>17:42:57.516</v>
      </c>
      <c r="T211" t="str">
        <f t="shared" si="14"/>
        <v>17:42:57.516</v>
      </c>
      <c r="U211" t="str">
        <f t="shared" si="11"/>
        <v>A3E2C2</v>
      </c>
      <c r="V211">
        <v>0</v>
      </c>
      <c r="W211">
        <v>0</v>
      </c>
      <c r="X211">
        <v>1</v>
      </c>
      <c r="Z211">
        <v>0</v>
      </c>
      <c r="AA211">
        <v>10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1</v>
      </c>
      <c r="AH211">
        <v>0</v>
      </c>
      <c r="AI211" t="s">
        <v>212</v>
      </c>
      <c r="AJ211">
        <v>30.051276999999999</v>
      </c>
      <c r="AK211" t="s">
        <v>213</v>
      </c>
      <c r="AL211">
        <v>-89.979400999999996</v>
      </c>
      <c r="AM211">
        <v>100</v>
      </c>
      <c r="AN211">
        <v>1400</v>
      </c>
      <c r="AO211" t="s">
        <v>118</v>
      </c>
      <c r="AP211">
        <v>86</v>
      </c>
      <c r="AQ211">
        <v>72</v>
      </c>
      <c r="AR211">
        <v>448</v>
      </c>
      <c r="AZ211">
        <v>1200</v>
      </c>
      <c r="BA211">
        <v>1</v>
      </c>
      <c r="BB211" t="str">
        <f t="shared" si="13"/>
        <v xml:space="preserve">N35DC   </v>
      </c>
      <c r="BC211">
        <v>1</v>
      </c>
      <c r="BE211">
        <v>0</v>
      </c>
      <c r="BF211">
        <v>0</v>
      </c>
      <c r="BG211">
        <v>0</v>
      </c>
      <c r="BH211">
        <v>1450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"17:42:57.521"</f>
        <v>17:42:57.521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16</v>
      </c>
      <c r="CR211">
        <v>3</v>
      </c>
      <c r="CW211">
        <v>145834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"10/21/2020 17:42:49.587"</f>
        <v>10/21/2020 17:42:49.587</v>
      </c>
      <c r="C212" t="str">
        <f t="shared" si="12"/>
        <v>FFDFD3C0</v>
      </c>
      <c r="D212" t="s">
        <v>130</v>
      </c>
      <c r="E212">
        <v>3</v>
      </c>
      <c r="F212">
        <v>2003</v>
      </c>
      <c r="G212" t="s">
        <v>131</v>
      </c>
      <c r="J212" t="s">
        <v>132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4"/>
        <v>17:42:57.516</v>
      </c>
      <c r="T212" t="str">
        <f t="shared" si="14"/>
        <v>17:42:57.516</v>
      </c>
      <c r="U212" t="str">
        <f t="shared" si="11"/>
        <v>A3E2C2</v>
      </c>
      <c r="V212">
        <v>0</v>
      </c>
      <c r="W212">
        <v>0</v>
      </c>
      <c r="X212">
        <v>1</v>
      </c>
      <c r="Z212">
        <v>0</v>
      </c>
      <c r="AA212">
        <v>10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1</v>
      </c>
      <c r="AH212">
        <v>0</v>
      </c>
      <c r="AI212" t="s">
        <v>212</v>
      </c>
      <c r="AJ212">
        <v>30.051276999999999</v>
      </c>
      <c r="AK212" t="s">
        <v>213</v>
      </c>
      <c r="AL212">
        <v>-89.979400999999996</v>
      </c>
      <c r="AM212">
        <v>100</v>
      </c>
      <c r="AN212">
        <v>1400</v>
      </c>
      <c r="AO212" t="s">
        <v>118</v>
      </c>
      <c r="AP212">
        <v>86</v>
      </c>
      <c r="AQ212">
        <v>72</v>
      </c>
      <c r="AR212">
        <v>448</v>
      </c>
      <c r="AZ212">
        <v>1200</v>
      </c>
      <c r="BA212">
        <v>1</v>
      </c>
      <c r="BB212" t="str">
        <f t="shared" si="13"/>
        <v xml:space="preserve">N35DC   </v>
      </c>
      <c r="BC212">
        <v>1</v>
      </c>
      <c r="BE212">
        <v>0</v>
      </c>
      <c r="BF212">
        <v>0</v>
      </c>
      <c r="BG212">
        <v>0</v>
      </c>
      <c r="BH212">
        <v>1450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"17:42:57.521"</f>
        <v>17:42:57.521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16</v>
      </c>
      <c r="CR212">
        <v>3</v>
      </c>
      <c r="CW212">
        <v>145834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"10/21/2020 17:42:49.587"</f>
        <v>10/21/2020 17:42:49.587</v>
      </c>
      <c r="C213" t="str">
        <f t="shared" si="12"/>
        <v>FFDFD3C0</v>
      </c>
      <c r="D213" t="s">
        <v>124</v>
      </c>
      <c r="E213">
        <v>2</v>
      </c>
      <c r="H213">
        <v>14</v>
      </c>
      <c r="I213" t="s">
        <v>125</v>
      </c>
      <c r="J213" t="s">
        <v>126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4"/>
        <v>17:42:57.516</v>
      </c>
      <c r="T213" t="str">
        <f t="shared" si="14"/>
        <v>17:42:57.516</v>
      </c>
      <c r="U213" t="str">
        <f t="shared" si="11"/>
        <v>A3E2C2</v>
      </c>
      <c r="V213">
        <v>0</v>
      </c>
      <c r="W213">
        <v>0</v>
      </c>
      <c r="X213">
        <v>1</v>
      </c>
      <c r="Z213">
        <v>0</v>
      </c>
      <c r="AA213">
        <v>10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1</v>
      </c>
      <c r="AH213">
        <v>0</v>
      </c>
      <c r="AI213" t="s">
        <v>212</v>
      </c>
      <c r="AJ213">
        <v>30.051276999999999</v>
      </c>
      <c r="AK213" t="s">
        <v>213</v>
      </c>
      <c r="AL213">
        <v>-89.979400999999996</v>
      </c>
      <c r="AM213">
        <v>100</v>
      </c>
      <c r="AN213">
        <v>1400</v>
      </c>
      <c r="AO213" t="s">
        <v>118</v>
      </c>
      <c r="AP213">
        <v>86</v>
      </c>
      <c r="AQ213">
        <v>72</v>
      </c>
      <c r="AR213">
        <v>448</v>
      </c>
      <c r="AZ213">
        <v>1200</v>
      </c>
      <c r="BA213">
        <v>1</v>
      </c>
      <c r="BB213" t="str">
        <f t="shared" si="13"/>
        <v xml:space="preserve">N35DC   </v>
      </c>
      <c r="BC213">
        <v>1</v>
      </c>
      <c r="BE213">
        <v>0</v>
      </c>
      <c r="BF213">
        <v>0</v>
      </c>
      <c r="BG213">
        <v>0</v>
      </c>
      <c r="BH213">
        <v>1450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"17:42:57.521"</f>
        <v>17:42:57.521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16</v>
      </c>
      <c r="CR213">
        <v>3</v>
      </c>
      <c r="CW213">
        <v>145834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"10/21/2020 17:42:49.587"</f>
        <v>10/21/2020 17:42:49.587</v>
      </c>
      <c r="C214" t="str">
        <f t="shared" si="12"/>
        <v>FFDFD3C0</v>
      </c>
      <c r="D214" t="s">
        <v>113</v>
      </c>
      <c r="E214">
        <v>4</v>
      </c>
      <c r="H214">
        <v>162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4"/>
        <v>17:42:57.516</v>
      </c>
      <c r="T214" t="str">
        <f t="shared" si="14"/>
        <v>17:42:57.516</v>
      </c>
      <c r="U214" t="str">
        <f t="shared" si="11"/>
        <v>A3E2C2</v>
      </c>
      <c r="V214">
        <v>0</v>
      </c>
      <c r="W214">
        <v>0</v>
      </c>
      <c r="X214">
        <v>1</v>
      </c>
      <c r="Z214">
        <v>0</v>
      </c>
      <c r="AA214">
        <v>10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1</v>
      </c>
      <c r="AH214">
        <v>0</v>
      </c>
      <c r="AI214" t="s">
        <v>212</v>
      </c>
      <c r="AJ214">
        <v>30.051276999999999</v>
      </c>
      <c r="AK214" t="s">
        <v>213</v>
      </c>
      <c r="AL214">
        <v>-89.979400999999996</v>
      </c>
      <c r="AM214">
        <v>100</v>
      </c>
      <c r="AN214">
        <v>1400</v>
      </c>
      <c r="AO214" t="s">
        <v>118</v>
      </c>
      <c r="AP214">
        <v>86</v>
      </c>
      <c r="AQ214">
        <v>72</v>
      </c>
      <c r="AR214">
        <v>448</v>
      </c>
      <c r="AZ214">
        <v>1200</v>
      </c>
      <c r="BA214">
        <v>1</v>
      </c>
      <c r="BB214" t="str">
        <f t="shared" si="13"/>
        <v xml:space="preserve">N35DC   </v>
      </c>
      <c r="BC214">
        <v>1</v>
      </c>
      <c r="BE214">
        <v>0</v>
      </c>
      <c r="BF214">
        <v>0</v>
      </c>
      <c r="BG214">
        <v>0</v>
      </c>
      <c r="BH214">
        <v>1450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"17:42:57.521"</f>
        <v>17:42:57.521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16</v>
      </c>
      <c r="CR214">
        <v>3</v>
      </c>
      <c r="CW214">
        <v>145834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"10/21/2020 17:42:50.763"</f>
        <v>10/21/2020 17:42:50.763</v>
      </c>
      <c r="C215" t="str">
        <f t="shared" si="12"/>
        <v>FFDFD3C0</v>
      </c>
      <c r="D215" t="s">
        <v>130</v>
      </c>
      <c r="E215">
        <v>3</v>
      </c>
      <c r="F215">
        <v>2003</v>
      </c>
      <c r="G215" t="s">
        <v>131</v>
      </c>
      <c r="J215" t="s">
        <v>132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"17:42:58.672"</f>
        <v>17:42:58.672</v>
      </c>
      <c r="T215" t="str">
        <f>"17:42:58.472"</f>
        <v>17:42:58.472</v>
      </c>
      <c r="U215" t="str">
        <f t="shared" si="11"/>
        <v>A3E2C2</v>
      </c>
      <c r="V215">
        <v>0</v>
      </c>
      <c r="W215">
        <v>0</v>
      </c>
      <c r="X215">
        <v>1</v>
      </c>
      <c r="Z215">
        <v>0</v>
      </c>
      <c r="AA215">
        <v>10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1</v>
      </c>
      <c r="AH215">
        <v>0</v>
      </c>
      <c r="AI215" t="s">
        <v>214</v>
      </c>
      <c r="AJ215">
        <v>30.051705999999999</v>
      </c>
      <c r="AK215" t="s">
        <v>215</v>
      </c>
      <c r="AL215">
        <v>-89.978907000000007</v>
      </c>
      <c r="AM215">
        <v>100</v>
      </c>
      <c r="AN215">
        <v>1400</v>
      </c>
      <c r="AO215" t="s">
        <v>118</v>
      </c>
      <c r="AP215">
        <v>83</v>
      </c>
      <c r="AQ215">
        <v>76</v>
      </c>
      <c r="AR215">
        <v>320</v>
      </c>
      <c r="AZ215">
        <v>1200</v>
      </c>
      <c r="BA215">
        <v>1</v>
      </c>
      <c r="BB215" t="str">
        <f t="shared" si="13"/>
        <v xml:space="preserve">N35DC   </v>
      </c>
      <c r="BC215">
        <v>1</v>
      </c>
      <c r="BE215">
        <v>0</v>
      </c>
      <c r="BF215">
        <v>0</v>
      </c>
      <c r="BG215">
        <v>0</v>
      </c>
      <c r="BH215">
        <v>1450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"17:42:58.676"</f>
        <v>17:42:58.676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16</v>
      </c>
      <c r="CR215">
        <v>3</v>
      </c>
      <c r="CW215">
        <v>146558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"10/21/2020 17:42:50.763"</f>
        <v>10/21/2020 17:42:50.763</v>
      </c>
      <c r="C216" t="str">
        <f t="shared" si="12"/>
        <v>FFDFD3C0</v>
      </c>
      <c r="D216" t="s">
        <v>124</v>
      </c>
      <c r="E216">
        <v>2</v>
      </c>
      <c r="H216">
        <v>14</v>
      </c>
      <c r="I216" t="s">
        <v>125</v>
      </c>
      <c r="J216" t="s">
        <v>126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"17:42:58.672"</f>
        <v>17:42:58.672</v>
      </c>
      <c r="T216" t="str">
        <f>"17:42:58.472"</f>
        <v>17:42:58.472</v>
      </c>
      <c r="U216" t="str">
        <f t="shared" si="11"/>
        <v>A3E2C2</v>
      </c>
      <c r="V216">
        <v>0</v>
      </c>
      <c r="W216">
        <v>0</v>
      </c>
      <c r="X216">
        <v>1</v>
      </c>
      <c r="Z216">
        <v>0</v>
      </c>
      <c r="AA216">
        <v>10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1</v>
      </c>
      <c r="AH216">
        <v>0</v>
      </c>
      <c r="AI216" t="s">
        <v>214</v>
      </c>
      <c r="AJ216">
        <v>30.051705999999999</v>
      </c>
      <c r="AK216" t="s">
        <v>215</v>
      </c>
      <c r="AL216">
        <v>-89.978907000000007</v>
      </c>
      <c r="AM216">
        <v>100</v>
      </c>
      <c r="AN216">
        <v>1400</v>
      </c>
      <c r="AO216" t="s">
        <v>118</v>
      </c>
      <c r="AP216">
        <v>83</v>
      </c>
      <c r="AQ216">
        <v>76</v>
      </c>
      <c r="AR216">
        <v>320</v>
      </c>
      <c r="AZ216">
        <v>1200</v>
      </c>
      <c r="BA216">
        <v>1</v>
      </c>
      <c r="BB216" t="str">
        <f t="shared" si="13"/>
        <v xml:space="preserve">N35DC   </v>
      </c>
      <c r="BC216">
        <v>1</v>
      </c>
      <c r="BE216">
        <v>0</v>
      </c>
      <c r="BF216">
        <v>0</v>
      </c>
      <c r="BG216">
        <v>0</v>
      </c>
      <c r="BH216">
        <v>1450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"17:42:58.676"</f>
        <v>17:42:58.676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16</v>
      </c>
      <c r="CR216">
        <v>3</v>
      </c>
      <c r="CW216">
        <v>146558</v>
      </c>
      <c r="CY216">
        <v>1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"10/21/2020 17:42:50.763"</f>
        <v>10/21/2020 17:42:50.763</v>
      </c>
      <c r="C217" t="str">
        <f t="shared" si="12"/>
        <v>FFDFD3C0</v>
      </c>
      <c r="D217" t="s">
        <v>113</v>
      </c>
      <c r="E217">
        <v>4</v>
      </c>
      <c r="H217">
        <v>162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"17:42:58.672"</f>
        <v>17:42:58.672</v>
      </c>
      <c r="T217" t="str">
        <f>"17:42:58.472"</f>
        <v>17:42:58.472</v>
      </c>
      <c r="U217" t="str">
        <f t="shared" si="11"/>
        <v>A3E2C2</v>
      </c>
      <c r="V217">
        <v>0</v>
      </c>
      <c r="W217">
        <v>0</v>
      </c>
      <c r="X217">
        <v>1</v>
      </c>
      <c r="Z217">
        <v>0</v>
      </c>
      <c r="AA217">
        <v>10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1</v>
      </c>
      <c r="AH217">
        <v>0</v>
      </c>
      <c r="AI217" t="s">
        <v>214</v>
      </c>
      <c r="AJ217">
        <v>30.051705999999999</v>
      </c>
      <c r="AK217" t="s">
        <v>215</v>
      </c>
      <c r="AL217">
        <v>-89.978907000000007</v>
      </c>
      <c r="AM217">
        <v>100</v>
      </c>
      <c r="AN217">
        <v>1400</v>
      </c>
      <c r="AO217" t="s">
        <v>118</v>
      </c>
      <c r="AP217">
        <v>83</v>
      </c>
      <c r="AQ217">
        <v>76</v>
      </c>
      <c r="AR217">
        <v>320</v>
      </c>
      <c r="AZ217">
        <v>1200</v>
      </c>
      <c r="BA217">
        <v>1</v>
      </c>
      <c r="BB217" t="str">
        <f t="shared" si="13"/>
        <v xml:space="preserve">N35DC   </v>
      </c>
      <c r="BC217">
        <v>1</v>
      </c>
      <c r="BE217">
        <v>0</v>
      </c>
      <c r="BF217">
        <v>0</v>
      </c>
      <c r="BG217">
        <v>0</v>
      </c>
      <c r="BH217">
        <v>1450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"17:42:58.676"</f>
        <v>17:42:58.676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16</v>
      </c>
      <c r="CR217">
        <v>3</v>
      </c>
      <c r="CW217">
        <v>146558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"10/21/2020 17:42:50.763"</f>
        <v>10/21/2020 17:42:50.763</v>
      </c>
      <c r="C218" t="str">
        <f t="shared" si="12"/>
        <v>FFDFD3C0</v>
      </c>
      <c r="D218" t="s">
        <v>128</v>
      </c>
      <c r="E218">
        <v>9</v>
      </c>
      <c r="H218">
        <v>257</v>
      </c>
      <c r="I218" t="s">
        <v>129</v>
      </c>
      <c r="J218" t="s">
        <v>126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"17:42:58.672"</f>
        <v>17:42:58.672</v>
      </c>
      <c r="T218" t="str">
        <f>"17:42:58.472"</f>
        <v>17:42:58.472</v>
      </c>
      <c r="U218" t="str">
        <f t="shared" si="11"/>
        <v>A3E2C2</v>
      </c>
      <c r="V218">
        <v>0</v>
      </c>
      <c r="W218">
        <v>0</v>
      </c>
      <c r="X218">
        <v>1</v>
      </c>
      <c r="Z218">
        <v>0</v>
      </c>
      <c r="AA218">
        <v>10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1</v>
      </c>
      <c r="AH218">
        <v>0</v>
      </c>
      <c r="AI218" t="s">
        <v>214</v>
      </c>
      <c r="AJ218">
        <v>30.051705999999999</v>
      </c>
      <c r="AK218" t="s">
        <v>215</v>
      </c>
      <c r="AL218">
        <v>-89.978907000000007</v>
      </c>
      <c r="AM218">
        <v>100</v>
      </c>
      <c r="AN218">
        <v>1400</v>
      </c>
      <c r="AO218" t="s">
        <v>118</v>
      </c>
      <c r="AP218">
        <v>83</v>
      </c>
      <c r="AQ218">
        <v>76</v>
      </c>
      <c r="AR218">
        <v>320</v>
      </c>
      <c r="AZ218">
        <v>1200</v>
      </c>
      <c r="BA218">
        <v>1</v>
      </c>
      <c r="BB218" t="str">
        <f t="shared" si="13"/>
        <v xml:space="preserve">N35DC   </v>
      </c>
      <c r="BC218">
        <v>1</v>
      </c>
      <c r="BE218">
        <v>0</v>
      </c>
      <c r="BF218">
        <v>0</v>
      </c>
      <c r="BG218">
        <v>0</v>
      </c>
      <c r="BH218">
        <v>1450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"17:42:58.676"</f>
        <v>17:42:58.676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16</v>
      </c>
      <c r="CR218">
        <v>3</v>
      </c>
      <c r="CW218">
        <v>146558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"10/21/2020 17:42:50.763"</f>
        <v>10/21/2020 17:42:50.763</v>
      </c>
      <c r="C219" t="str">
        <f t="shared" si="12"/>
        <v>FFDFD3C0</v>
      </c>
      <c r="D219" t="s">
        <v>133</v>
      </c>
      <c r="E219">
        <v>1</v>
      </c>
      <c r="F219">
        <v>1001</v>
      </c>
      <c r="G219" t="s">
        <v>114</v>
      </c>
      <c r="J219" t="s">
        <v>134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"17:42:58.672"</f>
        <v>17:42:58.672</v>
      </c>
      <c r="T219" t="str">
        <f>"17:42:58.472"</f>
        <v>17:42:58.472</v>
      </c>
      <c r="U219" t="str">
        <f t="shared" si="11"/>
        <v>A3E2C2</v>
      </c>
      <c r="V219">
        <v>0</v>
      </c>
      <c r="W219">
        <v>0</v>
      </c>
      <c r="X219">
        <v>1</v>
      </c>
      <c r="Z219">
        <v>0</v>
      </c>
      <c r="AA219">
        <v>10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1</v>
      </c>
      <c r="AH219">
        <v>0</v>
      </c>
      <c r="AI219" t="s">
        <v>214</v>
      </c>
      <c r="AJ219">
        <v>30.051705999999999</v>
      </c>
      <c r="AK219" t="s">
        <v>215</v>
      </c>
      <c r="AL219">
        <v>-89.978907000000007</v>
      </c>
      <c r="AM219">
        <v>100</v>
      </c>
      <c r="AN219">
        <v>1400</v>
      </c>
      <c r="AO219" t="s">
        <v>118</v>
      </c>
      <c r="AP219">
        <v>83</v>
      </c>
      <c r="AQ219">
        <v>76</v>
      </c>
      <c r="AR219">
        <v>320</v>
      </c>
      <c r="AZ219">
        <v>1200</v>
      </c>
      <c r="BA219">
        <v>1</v>
      </c>
      <c r="BB219" t="str">
        <f t="shared" si="13"/>
        <v xml:space="preserve">N35DC   </v>
      </c>
      <c r="BC219">
        <v>1</v>
      </c>
      <c r="BE219">
        <v>0</v>
      </c>
      <c r="BF219">
        <v>0</v>
      </c>
      <c r="BG219">
        <v>0</v>
      </c>
      <c r="BH219">
        <v>1450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"17:42:58.676"</f>
        <v>17:42:58.676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16</v>
      </c>
      <c r="CR219">
        <v>3</v>
      </c>
      <c r="CW219">
        <v>146558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"10/21/2020 17:42:53.442"</f>
        <v>10/21/2020 17:42:53.442</v>
      </c>
      <c r="C220" t="str">
        <f t="shared" si="12"/>
        <v>FFDFD3C0</v>
      </c>
      <c r="D220" t="s">
        <v>130</v>
      </c>
      <c r="E220">
        <v>3</v>
      </c>
      <c r="F220">
        <v>2003</v>
      </c>
      <c r="G220" t="s">
        <v>131</v>
      </c>
      <c r="J220" t="s">
        <v>132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"17:43:01.359"</f>
        <v>17:43:01.359</v>
      </c>
      <c r="T220" t="str">
        <f>"17:43:00.859"</f>
        <v>17:43:00.859</v>
      </c>
      <c r="U220" t="str">
        <f t="shared" si="11"/>
        <v>A3E2C2</v>
      </c>
      <c r="V220">
        <v>0</v>
      </c>
      <c r="W220">
        <v>0</v>
      </c>
      <c r="X220">
        <v>1</v>
      </c>
      <c r="Z220">
        <v>0</v>
      </c>
      <c r="AA220">
        <v>10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1</v>
      </c>
      <c r="AH220">
        <v>0</v>
      </c>
      <c r="AI220" t="s">
        <v>216</v>
      </c>
      <c r="AJ220">
        <v>30.052735999999999</v>
      </c>
      <c r="AK220" t="s">
        <v>217</v>
      </c>
      <c r="AL220">
        <v>-89.977748000000005</v>
      </c>
      <c r="AM220">
        <v>100</v>
      </c>
      <c r="AN220">
        <v>1400</v>
      </c>
      <c r="AO220" t="s">
        <v>118</v>
      </c>
      <c r="AP220">
        <v>78</v>
      </c>
      <c r="AQ220">
        <v>84</v>
      </c>
      <c r="AR220">
        <v>320</v>
      </c>
      <c r="AZ220">
        <v>1200</v>
      </c>
      <c r="BA220">
        <v>1</v>
      </c>
      <c r="BB220" t="str">
        <f t="shared" si="13"/>
        <v xml:space="preserve">N35DC   </v>
      </c>
      <c r="BC220">
        <v>1</v>
      </c>
      <c r="BE220">
        <v>0</v>
      </c>
      <c r="BF220">
        <v>0</v>
      </c>
      <c r="BG220">
        <v>0</v>
      </c>
      <c r="BH220">
        <v>1475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"17:43:01.361"</f>
        <v>17:43:01.361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16</v>
      </c>
      <c r="CR220">
        <v>3</v>
      </c>
      <c r="CW220">
        <v>148230</v>
      </c>
      <c r="CY220">
        <v>1</v>
      </c>
      <c r="CZ220">
        <v>0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"10/21/2020 17:42:53.442"</f>
        <v>10/21/2020 17:42:53.442</v>
      </c>
      <c r="C221" t="str">
        <f t="shared" si="12"/>
        <v>FFDFD3C0</v>
      </c>
      <c r="D221" t="s">
        <v>124</v>
      </c>
      <c r="E221">
        <v>2</v>
      </c>
      <c r="H221">
        <v>14</v>
      </c>
      <c r="I221" t="s">
        <v>125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"17:43:01.359"</f>
        <v>17:43:01.359</v>
      </c>
      <c r="T221" t="str">
        <f>"17:43:00.859"</f>
        <v>17:43:00.859</v>
      </c>
      <c r="U221" t="str">
        <f t="shared" si="11"/>
        <v>A3E2C2</v>
      </c>
      <c r="V221">
        <v>0</v>
      </c>
      <c r="W221">
        <v>0</v>
      </c>
      <c r="X221">
        <v>1</v>
      </c>
      <c r="Z221">
        <v>0</v>
      </c>
      <c r="AA221">
        <v>10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1</v>
      </c>
      <c r="AH221">
        <v>0</v>
      </c>
      <c r="AI221" t="s">
        <v>216</v>
      </c>
      <c r="AJ221">
        <v>30.052735999999999</v>
      </c>
      <c r="AK221" t="s">
        <v>217</v>
      </c>
      <c r="AL221">
        <v>-89.977748000000005</v>
      </c>
      <c r="AM221">
        <v>100</v>
      </c>
      <c r="AN221">
        <v>1400</v>
      </c>
      <c r="AO221" t="s">
        <v>118</v>
      </c>
      <c r="AP221">
        <v>78</v>
      </c>
      <c r="AQ221">
        <v>84</v>
      </c>
      <c r="AR221">
        <v>320</v>
      </c>
      <c r="AZ221">
        <v>1200</v>
      </c>
      <c r="BA221">
        <v>1</v>
      </c>
      <c r="BB221" t="str">
        <f t="shared" si="13"/>
        <v xml:space="preserve">N35DC   </v>
      </c>
      <c r="BC221">
        <v>1</v>
      </c>
      <c r="BE221">
        <v>0</v>
      </c>
      <c r="BF221">
        <v>0</v>
      </c>
      <c r="BG221">
        <v>0</v>
      </c>
      <c r="BH221">
        <v>1475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"17:43:01.361"</f>
        <v>17:43:01.361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16</v>
      </c>
      <c r="CR221">
        <v>3</v>
      </c>
      <c r="CW221">
        <v>148230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"10/21/2020 17:42:53.442"</f>
        <v>10/21/2020 17:42:53.442</v>
      </c>
      <c r="C222" t="str">
        <f t="shared" si="12"/>
        <v>FFDFD3C0</v>
      </c>
      <c r="D222" t="s">
        <v>113</v>
      </c>
      <c r="E222">
        <v>4</v>
      </c>
      <c r="H222">
        <v>162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"17:43:01.359"</f>
        <v>17:43:01.359</v>
      </c>
      <c r="T222" t="str">
        <f>"17:43:00.859"</f>
        <v>17:43:00.859</v>
      </c>
      <c r="U222" t="str">
        <f t="shared" si="11"/>
        <v>A3E2C2</v>
      </c>
      <c r="V222">
        <v>0</v>
      </c>
      <c r="W222">
        <v>0</v>
      </c>
      <c r="X222">
        <v>1</v>
      </c>
      <c r="Z222">
        <v>0</v>
      </c>
      <c r="AA222">
        <v>10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1</v>
      </c>
      <c r="AH222">
        <v>0</v>
      </c>
      <c r="AI222" t="s">
        <v>216</v>
      </c>
      <c r="AJ222">
        <v>30.052735999999999</v>
      </c>
      <c r="AK222" t="s">
        <v>217</v>
      </c>
      <c r="AL222">
        <v>-89.977748000000005</v>
      </c>
      <c r="AM222">
        <v>100</v>
      </c>
      <c r="AN222">
        <v>1400</v>
      </c>
      <c r="AO222" t="s">
        <v>118</v>
      </c>
      <c r="AP222">
        <v>78</v>
      </c>
      <c r="AQ222">
        <v>84</v>
      </c>
      <c r="AR222">
        <v>320</v>
      </c>
      <c r="AZ222">
        <v>1200</v>
      </c>
      <c r="BA222">
        <v>1</v>
      </c>
      <c r="BB222" t="str">
        <f t="shared" si="13"/>
        <v xml:space="preserve">N35DC   </v>
      </c>
      <c r="BC222">
        <v>1</v>
      </c>
      <c r="BE222">
        <v>0</v>
      </c>
      <c r="BF222">
        <v>0</v>
      </c>
      <c r="BG222">
        <v>0</v>
      </c>
      <c r="BH222">
        <v>1475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"17:43:01.361"</f>
        <v>17:43:01.361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16</v>
      </c>
      <c r="CR222">
        <v>3</v>
      </c>
      <c r="CW222">
        <v>148230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"10/21/2020 17:42:53.442"</f>
        <v>10/21/2020 17:42:53.442</v>
      </c>
      <c r="C223" t="str">
        <f t="shared" si="12"/>
        <v>FFDFD3C0</v>
      </c>
      <c r="D223" t="s">
        <v>133</v>
      </c>
      <c r="E223">
        <v>1</v>
      </c>
      <c r="F223">
        <v>1001</v>
      </c>
      <c r="G223" t="s">
        <v>114</v>
      </c>
      <c r="J223" t="s">
        <v>134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"17:43:01.359"</f>
        <v>17:43:01.359</v>
      </c>
      <c r="T223" t="str">
        <f>"17:43:00.859"</f>
        <v>17:43:00.859</v>
      </c>
      <c r="U223" t="str">
        <f t="shared" si="11"/>
        <v>A3E2C2</v>
      </c>
      <c r="V223">
        <v>0</v>
      </c>
      <c r="W223">
        <v>0</v>
      </c>
      <c r="X223">
        <v>1</v>
      </c>
      <c r="Z223">
        <v>0</v>
      </c>
      <c r="AA223">
        <v>10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1</v>
      </c>
      <c r="AH223">
        <v>0</v>
      </c>
      <c r="AI223" t="s">
        <v>216</v>
      </c>
      <c r="AJ223">
        <v>30.052735999999999</v>
      </c>
      <c r="AK223" t="s">
        <v>217</v>
      </c>
      <c r="AL223">
        <v>-89.977748000000005</v>
      </c>
      <c r="AM223">
        <v>100</v>
      </c>
      <c r="AN223">
        <v>1400</v>
      </c>
      <c r="AO223" t="s">
        <v>118</v>
      </c>
      <c r="AP223">
        <v>78</v>
      </c>
      <c r="AQ223">
        <v>84</v>
      </c>
      <c r="AR223">
        <v>320</v>
      </c>
      <c r="AZ223">
        <v>1200</v>
      </c>
      <c r="BA223">
        <v>1</v>
      </c>
      <c r="BB223" t="str">
        <f t="shared" si="13"/>
        <v xml:space="preserve">N35DC   </v>
      </c>
      <c r="BC223">
        <v>1</v>
      </c>
      <c r="BE223">
        <v>0</v>
      </c>
      <c r="BF223">
        <v>0</v>
      </c>
      <c r="BG223">
        <v>0</v>
      </c>
      <c r="BH223">
        <v>1475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"17:43:01.361"</f>
        <v>17:43:01.361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16</v>
      </c>
      <c r="CR223">
        <v>3</v>
      </c>
      <c r="CW223">
        <v>148230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"10/21/2020 17:42:53.442"</f>
        <v>10/21/2020 17:42:53.442</v>
      </c>
      <c r="C224" t="str">
        <f t="shared" si="12"/>
        <v>FFDFD3C0</v>
      </c>
      <c r="D224" t="s">
        <v>128</v>
      </c>
      <c r="E224">
        <v>9</v>
      </c>
      <c r="H224">
        <v>257</v>
      </c>
      <c r="I224" t="s">
        <v>129</v>
      </c>
      <c r="J224" t="s">
        <v>126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"17:43:01.359"</f>
        <v>17:43:01.359</v>
      </c>
      <c r="T224" t="str">
        <f>"17:43:00.859"</f>
        <v>17:43:00.859</v>
      </c>
      <c r="U224" t="str">
        <f t="shared" si="11"/>
        <v>A3E2C2</v>
      </c>
      <c r="V224">
        <v>0</v>
      </c>
      <c r="W224">
        <v>0</v>
      </c>
      <c r="X224">
        <v>1</v>
      </c>
      <c r="Z224">
        <v>0</v>
      </c>
      <c r="AA224">
        <v>10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1</v>
      </c>
      <c r="AH224">
        <v>0</v>
      </c>
      <c r="AI224" t="s">
        <v>216</v>
      </c>
      <c r="AJ224">
        <v>30.052735999999999</v>
      </c>
      <c r="AK224" t="s">
        <v>217</v>
      </c>
      <c r="AL224">
        <v>-89.977748000000005</v>
      </c>
      <c r="AM224">
        <v>100</v>
      </c>
      <c r="AN224">
        <v>1400</v>
      </c>
      <c r="AO224" t="s">
        <v>118</v>
      </c>
      <c r="AP224">
        <v>78</v>
      </c>
      <c r="AQ224">
        <v>84</v>
      </c>
      <c r="AR224">
        <v>320</v>
      </c>
      <c r="AZ224">
        <v>1200</v>
      </c>
      <c r="BA224">
        <v>1</v>
      </c>
      <c r="BB224" t="str">
        <f t="shared" si="13"/>
        <v xml:space="preserve">N35DC   </v>
      </c>
      <c r="BC224">
        <v>1</v>
      </c>
      <c r="BE224">
        <v>0</v>
      </c>
      <c r="BF224">
        <v>0</v>
      </c>
      <c r="BG224">
        <v>0</v>
      </c>
      <c r="BH224">
        <v>1475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"17:43:01.361"</f>
        <v>17:43:01.361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16</v>
      </c>
      <c r="CR224">
        <v>3</v>
      </c>
      <c r="CW224">
        <v>148230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"10/21/2020 17:42:54.474"</f>
        <v>10/21/2020 17:42:54.474</v>
      </c>
      <c r="C225" t="str">
        <f t="shared" si="12"/>
        <v>FFDFD3C0</v>
      </c>
      <c r="D225" t="s">
        <v>113</v>
      </c>
      <c r="E225">
        <v>4</v>
      </c>
      <c r="H225">
        <v>162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"17:43:02.422"</f>
        <v>17:43:02.422</v>
      </c>
      <c r="T225" t="str">
        <f>"17:43:01.922"</f>
        <v>17:43:01.922</v>
      </c>
      <c r="U225" t="str">
        <f t="shared" si="11"/>
        <v>A3E2C2</v>
      </c>
      <c r="V225">
        <v>0</v>
      </c>
      <c r="W225">
        <v>0</v>
      </c>
      <c r="X225">
        <v>1</v>
      </c>
      <c r="Z225">
        <v>0</v>
      </c>
      <c r="AA225">
        <v>10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1</v>
      </c>
      <c r="AH225">
        <v>0</v>
      </c>
      <c r="AI225" t="s">
        <v>218</v>
      </c>
      <c r="AJ225">
        <v>30.053144</v>
      </c>
      <c r="AK225" t="s">
        <v>219</v>
      </c>
      <c r="AL225">
        <v>-89.977318999999994</v>
      </c>
      <c r="AM225">
        <v>100</v>
      </c>
      <c r="AN225">
        <v>1400</v>
      </c>
      <c r="AO225" t="s">
        <v>118</v>
      </c>
      <c r="AP225">
        <v>77</v>
      </c>
      <c r="AQ225">
        <v>85</v>
      </c>
      <c r="AR225">
        <v>448</v>
      </c>
      <c r="AZ225">
        <v>1200</v>
      </c>
      <c r="BA225">
        <v>1</v>
      </c>
      <c r="BB225" t="str">
        <f t="shared" si="13"/>
        <v xml:space="preserve">N35DC   </v>
      </c>
      <c r="BC225">
        <v>1</v>
      </c>
      <c r="BE225">
        <v>0</v>
      </c>
      <c r="BF225">
        <v>0</v>
      </c>
      <c r="BG225">
        <v>0</v>
      </c>
      <c r="BH225">
        <v>1475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"17:43:02.426"</f>
        <v>17:43:02.426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16</v>
      </c>
      <c r="CR225">
        <v>3</v>
      </c>
      <c r="CW225">
        <v>148880</v>
      </c>
      <c r="CY225">
        <v>1</v>
      </c>
      <c r="CZ225">
        <v>0</v>
      </c>
      <c r="DA225">
        <v>0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"10/21/2020 17:42:54.474"</f>
        <v>10/21/2020 17:42:54.474</v>
      </c>
      <c r="C226" t="str">
        <f t="shared" si="12"/>
        <v>FFDFD3C0</v>
      </c>
      <c r="D226" t="s">
        <v>133</v>
      </c>
      <c r="E226">
        <v>1</v>
      </c>
      <c r="F226">
        <v>1001</v>
      </c>
      <c r="G226" t="s">
        <v>114</v>
      </c>
      <c r="J226" t="s">
        <v>134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"17:43:02.422"</f>
        <v>17:43:02.422</v>
      </c>
      <c r="T226" t="str">
        <f>"17:43:01.922"</f>
        <v>17:43:01.922</v>
      </c>
      <c r="U226" t="str">
        <f t="shared" si="11"/>
        <v>A3E2C2</v>
      </c>
      <c r="V226">
        <v>0</v>
      </c>
      <c r="W226">
        <v>0</v>
      </c>
      <c r="X226">
        <v>1</v>
      </c>
      <c r="Z226">
        <v>0</v>
      </c>
      <c r="AA226">
        <v>10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1</v>
      </c>
      <c r="AH226">
        <v>0</v>
      </c>
      <c r="AI226" t="s">
        <v>218</v>
      </c>
      <c r="AJ226">
        <v>30.053144</v>
      </c>
      <c r="AK226" t="s">
        <v>219</v>
      </c>
      <c r="AL226">
        <v>-89.977318999999994</v>
      </c>
      <c r="AM226">
        <v>100</v>
      </c>
      <c r="AN226">
        <v>1400</v>
      </c>
      <c r="AO226" t="s">
        <v>118</v>
      </c>
      <c r="AP226">
        <v>77</v>
      </c>
      <c r="AQ226">
        <v>85</v>
      </c>
      <c r="AR226">
        <v>448</v>
      </c>
      <c r="AZ226">
        <v>1200</v>
      </c>
      <c r="BA226">
        <v>1</v>
      </c>
      <c r="BB226" t="str">
        <f t="shared" si="13"/>
        <v xml:space="preserve">N35DC   </v>
      </c>
      <c r="BC226">
        <v>1</v>
      </c>
      <c r="BE226">
        <v>0</v>
      </c>
      <c r="BF226">
        <v>0</v>
      </c>
      <c r="BG226">
        <v>0</v>
      </c>
      <c r="BH226">
        <v>1475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"17:43:02.426"</f>
        <v>17:43:02.426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16</v>
      </c>
      <c r="CR226">
        <v>3</v>
      </c>
      <c r="CW226">
        <v>148880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"10/21/2020 17:42:54.474"</f>
        <v>10/21/2020 17:42:54.474</v>
      </c>
      <c r="C227" t="str">
        <f t="shared" si="12"/>
        <v>FFDFD3C0</v>
      </c>
      <c r="D227" t="s">
        <v>128</v>
      </c>
      <c r="E227">
        <v>9</v>
      </c>
      <c r="H227">
        <v>257</v>
      </c>
      <c r="I227" t="s">
        <v>129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"17:43:02.422"</f>
        <v>17:43:02.422</v>
      </c>
      <c r="T227" t="str">
        <f>"17:43:01.922"</f>
        <v>17:43:01.922</v>
      </c>
      <c r="U227" t="str">
        <f t="shared" si="11"/>
        <v>A3E2C2</v>
      </c>
      <c r="V227">
        <v>0</v>
      </c>
      <c r="W227">
        <v>0</v>
      </c>
      <c r="X227">
        <v>1</v>
      </c>
      <c r="Z227">
        <v>0</v>
      </c>
      <c r="AA227">
        <v>10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1</v>
      </c>
      <c r="AH227">
        <v>0</v>
      </c>
      <c r="AI227" t="s">
        <v>218</v>
      </c>
      <c r="AJ227">
        <v>30.053144</v>
      </c>
      <c r="AK227" t="s">
        <v>219</v>
      </c>
      <c r="AL227">
        <v>-89.977318999999994</v>
      </c>
      <c r="AM227">
        <v>100</v>
      </c>
      <c r="AN227">
        <v>1400</v>
      </c>
      <c r="AO227" t="s">
        <v>118</v>
      </c>
      <c r="AP227">
        <v>77</v>
      </c>
      <c r="AQ227">
        <v>85</v>
      </c>
      <c r="AR227">
        <v>448</v>
      </c>
      <c r="AZ227">
        <v>1200</v>
      </c>
      <c r="BA227">
        <v>1</v>
      </c>
      <c r="BB227" t="str">
        <f t="shared" si="13"/>
        <v xml:space="preserve">N35DC   </v>
      </c>
      <c r="BC227">
        <v>1</v>
      </c>
      <c r="BE227">
        <v>0</v>
      </c>
      <c r="BF227">
        <v>0</v>
      </c>
      <c r="BG227">
        <v>0</v>
      </c>
      <c r="BH227">
        <v>1475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"17:43:02.426"</f>
        <v>17:43:02.426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16</v>
      </c>
      <c r="CR227">
        <v>3</v>
      </c>
      <c r="CW227">
        <v>148880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"10/21/2020 17:42:54.474"</f>
        <v>10/21/2020 17:42:54.474</v>
      </c>
      <c r="C228" t="str">
        <f t="shared" si="12"/>
        <v>FFDFD3C0</v>
      </c>
      <c r="D228" t="s">
        <v>130</v>
      </c>
      <c r="E228">
        <v>3</v>
      </c>
      <c r="F228">
        <v>2003</v>
      </c>
      <c r="G228" t="s">
        <v>131</v>
      </c>
      <c r="J228" t="s">
        <v>132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"17:43:02.422"</f>
        <v>17:43:02.422</v>
      </c>
      <c r="T228" t="str">
        <f>"17:43:01.922"</f>
        <v>17:43:01.922</v>
      </c>
      <c r="U228" t="str">
        <f t="shared" si="11"/>
        <v>A3E2C2</v>
      </c>
      <c r="V228">
        <v>0</v>
      </c>
      <c r="W228">
        <v>0</v>
      </c>
      <c r="X228">
        <v>1</v>
      </c>
      <c r="Z228">
        <v>0</v>
      </c>
      <c r="AA228">
        <v>10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1</v>
      </c>
      <c r="AH228">
        <v>0</v>
      </c>
      <c r="AI228" t="s">
        <v>218</v>
      </c>
      <c r="AJ228">
        <v>30.053144</v>
      </c>
      <c r="AK228" t="s">
        <v>219</v>
      </c>
      <c r="AL228">
        <v>-89.977318999999994</v>
      </c>
      <c r="AM228">
        <v>100</v>
      </c>
      <c r="AN228">
        <v>1400</v>
      </c>
      <c r="AO228" t="s">
        <v>118</v>
      </c>
      <c r="AP228">
        <v>77</v>
      </c>
      <c r="AQ228">
        <v>85</v>
      </c>
      <c r="AR228">
        <v>448</v>
      </c>
      <c r="AZ228">
        <v>1200</v>
      </c>
      <c r="BA228">
        <v>1</v>
      </c>
      <c r="BB228" t="str">
        <f t="shared" si="13"/>
        <v xml:space="preserve">N35DC   </v>
      </c>
      <c r="BC228">
        <v>1</v>
      </c>
      <c r="BE228">
        <v>0</v>
      </c>
      <c r="BF228">
        <v>0</v>
      </c>
      <c r="BG228">
        <v>0</v>
      </c>
      <c r="BH228">
        <v>1475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"17:43:02.426"</f>
        <v>17:43:02.426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16</v>
      </c>
      <c r="CR228">
        <v>3</v>
      </c>
      <c r="CW228">
        <v>148880</v>
      </c>
      <c r="CY228">
        <v>1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"10/21/2020 17:42:54.474"</f>
        <v>10/21/2020 17:42:54.474</v>
      </c>
      <c r="C229" t="str">
        <f t="shared" si="12"/>
        <v>FFDFD3C0</v>
      </c>
      <c r="D229" t="s">
        <v>124</v>
      </c>
      <c r="E229">
        <v>2</v>
      </c>
      <c r="H229">
        <v>14</v>
      </c>
      <c r="I229" t="s">
        <v>125</v>
      </c>
      <c r="J229" t="s">
        <v>126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"17:43:02.422"</f>
        <v>17:43:02.422</v>
      </c>
      <c r="T229" t="str">
        <f>"17:43:01.922"</f>
        <v>17:43:01.922</v>
      </c>
      <c r="U229" t="str">
        <f t="shared" si="11"/>
        <v>A3E2C2</v>
      </c>
      <c r="V229">
        <v>0</v>
      </c>
      <c r="W229">
        <v>0</v>
      </c>
      <c r="X229">
        <v>1</v>
      </c>
      <c r="Z229">
        <v>0</v>
      </c>
      <c r="AA229">
        <v>10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1</v>
      </c>
      <c r="AH229">
        <v>0</v>
      </c>
      <c r="AI229" t="s">
        <v>218</v>
      </c>
      <c r="AJ229">
        <v>30.053144</v>
      </c>
      <c r="AK229" t="s">
        <v>219</v>
      </c>
      <c r="AL229">
        <v>-89.977318999999994</v>
      </c>
      <c r="AM229">
        <v>100</v>
      </c>
      <c r="AN229">
        <v>1400</v>
      </c>
      <c r="AO229" t="s">
        <v>118</v>
      </c>
      <c r="AP229">
        <v>77</v>
      </c>
      <c r="AQ229">
        <v>85</v>
      </c>
      <c r="AR229">
        <v>448</v>
      </c>
      <c r="AZ229">
        <v>1200</v>
      </c>
      <c r="BA229">
        <v>1</v>
      </c>
      <c r="BB229" t="str">
        <f t="shared" si="13"/>
        <v xml:space="preserve">N35DC   </v>
      </c>
      <c r="BC229">
        <v>1</v>
      </c>
      <c r="BE229">
        <v>0</v>
      </c>
      <c r="BF229">
        <v>0</v>
      </c>
      <c r="BG229">
        <v>0</v>
      </c>
      <c r="BH229">
        <v>1475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"17:43:02.426"</f>
        <v>17:43:02.426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16</v>
      </c>
      <c r="CR229">
        <v>3</v>
      </c>
      <c r="CW229">
        <v>148880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"10/21/2020 17:42:57.505"</f>
        <v>10/21/2020 17:42:57.505</v>
      </c>
      <c r="C230" t="str">
        <f t="shared" si="12"/>
        <v>FFDFD3C0</v>
      </c>
      <c r="D230" t="s">
        <v>133</v>
      </c>
      <c r="E230">
        <v>1</v>
      </c>
      <c r="F230">
        <v>1001</v>
      </c>
      <c r="G230" t="s">
        <v>114</v>
      </c>
      <c r="J230" t="s">
        <v>134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"17:43:05.438"</f>
        <v>17:43:05.438</v>
      </c>
      <c r="T230" t="str">
        <f>"17:43:05.338"</f>
        <v>17:43:05.338</v>
      </c>
      <c r="U230" t="str">
        <f t="shared" si="11"/>
        <v>A3E2C2</v>
      </c>
      <c r="V230">
        <v>0</v>
      </c>
      <c r="W230">
        <v>0</v>
      </c>
      <c r="X230">
        <v>1</v>
      </c>
      <c r="Z230">
        <v>0</v>
      </c>
      <c r="AA230">
        <v>10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1</v>
      </c>
      <c r="AH230">
        <v>0</v>
      </c>
      <c r="AI230" t="s">
        <v>220</v>
      </c>
      <c r="AJ230">
        <v>30.054302</v>
      </c>
      <c r="AK230" t="s">
        <v>221</v>
      </c>
      <c r="AL230">
        <v>-89.976052999999993</v>
      </c>
      <c r="AM230">
        <v>100</v>
      </c>
      <c r="AN230">
        <v>1400</v>
      </c>
      <c r="AO230" t="s">
        <v>118</v>
      </c>
      <c r="AP230">
        <v>79</v>
      </c>
      <c r="AQ230">
        <v>86</v>
      </c>
      <c r="AR230">
        <v>-256</v>
      </c>
      <c r="AZ230">
        <v>1200</v>
      </c>
      <c r="BA230">
        <v>1</v>
      </c>
      <c r="BB230" t="str">
        <f t="shared" si="13"/>
        <v xml:space="preserve">N35DC   </v>
      </c>
      <c r="BC230">
        <v>1</v>
      </c>
      <c r="BE230">
        <v>0</v>
      </c>
      <c r="BF230">
        <v>0</v>
      </c>
      <c r="BG230">
        <v>0</v>
      </c>
      <c r="BH230">
        <v>1475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"17:43:05.440"</f>
        <v>17:43:05.440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16</v>
      </c>
      <c r="CR230">
        <v>0</v>
      </c>
      <c r="CW230">
        <v>5454486</v>
      </c>
      <c r="CY230">
        <v>1</v>
      </c>
      <c r="CZ230">
        <v>0</v>
      </c>
      <c r="DA230">
        <v>0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"10/21/2020 17:42:57.505"</f>
        <v>10/21/2020 17:42:57.505</v>
      </c>
      <c r="C231" t="str">
        <f t="shared" si="12"/>
        <v>FFDFD3C0</v>
      </c>
      <c r="D231" t="s">
        <v>113</v>
      </c>
      <c r="E231">
        <v>4</v>
      </c>
      <c r="H231">
        <v>162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"17:43:05.438"</f>
        <v>17:43:05.438</v>
      </c>
      <c r="T231" t="str">
        <f>"17:43:05.338"</f>
        <v>17:43:05.338</v>
      </c>
      <c r="U231" t="str">
        <f t="shared" si="11"/>
        <v>A3E2C2</v>
      </c>
      <c r="V231">
        <v>0</v>
      </c>
      <c r="W231">
        <v>0</v>
      </c>
      <c r="X231">
        <v>1</v>
      </c>
      <c r="Z231">
        <v>0</v>
      </c>
      <c r="AA231">
        <v>10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1</v>
      </c>
      <c r="AH231">
        <v>0</v>
      </c>
      <c r="AI231" t="s">
        <v>220</v>
      </c>
      <c r="AJ231">
        <v>30.054302</v>
      </c>
      <c r="AK231" t="s">
        <v>221</v>
      </c>
      <c r="AL231">
        <v>-89.976052999999993</v>
      </c>
      <c r="AM231">
        <v>100</v>
      </c>
      <c r="AN231">
        <v>1400</v>
      </c>
      <c r="AO231" t="s">
        <v>118</v>
      </c>
      <c r="AP231">
        <v>79</v>
      </c>
      <c r="AQ231">
        <v>86</v>
      </c>
      <c r="AR231">
        <v>-256</v>
      </c>
      <c r="AZ231">
        <v>1200</v>
      </c>
      <c r="BA231">
        <v>1</v>
      </c>
      <c r="BB231" t="str">
        <f t="shared" si="13"/>
        <v xml:space="preserve">N35DC   </v>
      </c>
      <c r="BC231">
        <v>1</v>
      </c>
      <c r="BE231">
        <v>0</v>
      </c>
      <c r="BF231">
        <v>0</v>
      </c>
      <c r="BG231">
        <v>0</v>
      </c>
      <c r="BH231">
        <v>1475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"17:43:05.440"</f>
        <v>17:43:05.440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16</v>
      </c>
      <c r="CR231">
        <v>0</v>
      </c>
      <c r="CW231">
        <v>5454486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"10/21/2020 17:42:57.505"</f>
        <v>10/21/2020 17:42:57.505</v>
      </c>
      <c r="C232" t="str">
        <f t="shared" si="12"/>
        <v>FFDFD3C0</v>
      </c>
      <c r="D232" t="s">
        <v>128</v>
      </c>
      <c r="E232">
        <v>9</v>
      </c>
      <c r="H232">
        <v>257</v>
      </c>
      <c r="I232" t="s">
        <v>129</v>
      </c>
      <c r="J232" t="s">
        <v>126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"17:43:05.438"</f>
        <v>17:43:05.438</v>
      </c>
      <c r="T232" t="str">
        <f>"17:43:05.338"</f>
        <v>17:43:05.338</v>
      </c>
      <c r="U232" t="str">
        <f t="shared" si="11"/>
        <v>A3E2C2</v>
      </c>
      <c r="V232">
        <v>0</v>
      </c>
      <c r="W232">
        <v>0</v>
      </c>
      <c r="X232">
        <v>1</v>
      </c>
      <c r="Z232">
        <v>0</v>
      </c>
      <c r="AA232">
        <v>10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1</v>
      </c>
      <c r="AH232">
        <v>0</v>
      </c>
      <c r="AI232" t="s">
        <v>220</v>
      </c>
      <c r="AJ232">
        <v>30.054302</v>
      </c>
      <c r="AK232" t="s">
        <v>221</v>
      </c>
      <c r="AL232">
        <v>-89.976052999999993</v>
      </c>
      <c r="AM232">
        <v>100</v>
      </c>
      <c r="AN232">
        <v>1400</v>
      </c>
      <c r="AO232" t="s">
        <v>118</v>
      </c>
      <c r="AP232">
        <v>79</v>
      </c>
      <c r="AQ232">
        <v>86</v>
      </c>
      <c r="AR232">
        <v>-256</v>
      </c>
      <c r="AZ232">
        <v>1200</v>
      </c>
      <c r="BA232">
        <v>1</v>
      </c>
      <c r="BB232" t="str">
        <f t="shared" si="13"/>
        <v xml:space="preserve">N35DC   </v>
      </c>
      <c r="BC232">
        <v>1</v>
      </c>
      <c r="BE232">
        <v>0</v>
      </c>
      <c r="BF232">
        <v>0</v>
      </c>
      <c r="BG232">
        <v>0</v>
      </c>
      <c r="BH232">
        <v>1475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"17:43:05.440"</f>
        <v>17:43:05.440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16</v>
      </c>
      <c r="CR232">
        <v>0</v>
      </c>
      <c r="CW232">
        <v>5454486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"10/21/2020 17:42:57.505"</f>
        <v>10/21/2020 17:42:57.505</v>
      </c>
      <c r="C233" t="str">
        <f t="shared" si="12"/>
        <v>FFDFD3C0</v>
      </c>
      <c r="D233" t="s">
        <v>130</v>
      </c>
      <c r="E233">
        <v>3</v>
      </c>
      <c r="F233">
        <v>2003</v>
      </c>
      <c r="G233" t="s">
        <v>131</v>
      </c>
      <c r="J233" t="s">
        <v>132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"17:43:05.438"</f>
        <v>17:43:05.438</v>
      </c>
      <c r="T233" t="str">
        <f>"17:43:05.338"</f>
        <v>17:43:05.338</v>
      </c>
      <c r="U233" t="str">
        <f t="shared" si="11"/>
        <v>A3E2C2</v>
      </c>
      <c r="V233">
        <v>0</v>
      </c>
      <c r="W233">
        <v>0</v>
      </c>
      <c r="X233">
        <v>1</v>
      </c>
      <c r="Z233">
        <v>0</v>
      </c>
      <c r="AA233">
        <v>10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1</v>
      </c>
      <c r="AH233">
        <v>0</v>
      </c>
      <c r="AI233" t="s">
        <v>220</v>
      </c>
      <c r="AJ233">
        <v>30.054302</v>
      </c>
      <c r="AK233" t="s">
        <v>221</v>
      </c>
      <c r="AL233">
        <v>-89.976052999999993</v>
      </c>
      <c r="AM233">
        <v>100</v>
      </c>
      <c r="AN233">
        <v>1400</v>
      </c>
      <c r="AO233" t="s">
        <v>118</v>
      </c>
      <c r="AP233">
        <v>79</v>
      </c>
      <c r="AQ233">
        <v>86</v>
      </c>
      <c r="AR233">
        <v>-256</v>
      </c>
      <c r="AZ233">
        <v>1200</v>
      </c>
      <c r="BA233">
        <v>1</v>
      </c>
      <c r="BB233" t="str">
        <f t="shared" si="13"/>
        <v xml:space="preserve">N35DC   </v>
      </c>
      <c r="BC233">
        <v>1</v>
      </c>
      <c r="BE233">
        <v>0</v>
      </c>
      <c r="BF233">
        <v>0</v>
      </c>
      <c r="BG233">
        <v>0</v>
      </c>
      <c r="BH233">
        <v>1475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"17:43:05.440"</f>
        <v>17:43:05.440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16</v>
      </c>
      <c r="CR233">
        <v>0</v>
      </c>
      <c r="CW233">
        <v>5454486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"10/21/2020 17:42:57.505"</f>
        <v>10/21/2020 17:42:57.505</v>
      </c>
      <c r="C234" t="str">
        <f t="shared" si="12"/>
        <v>FFDFD3C0</v>
      </c>
      <c r="D234" t="s">
        <v>124</v>
      </c>
      <c r="E234">
        <v>2</v>
      </c>
      <c r="H234">
        <v>14</v>
      </c>
      <c r="I234" t="s">
        <v>125</v>
      </c>
      <c r="J234" t="s">
        <v>126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"17:43:05.438"</f>
        <v>17:43:05.438</v>
      </c>
      <c r="T234" t="str">
        <f>"17:43:05.338"</f>
        <v>17:43:05.338</v>
      </c>
      <c r="U234" t="str">
        <f t="shared" si="11"/>
        <v>A3E2C2</v>
      </c>
      <c r="V234">
        <v>0</v>
      </c>
      <c r="W234">
        <v>0</v>
      </c>
      <c r="X234">
        <v>1</v>
      </c>
      <c r="Z234">
        <v>0</v>
      </c>
      <c r="AA234">
        <v>10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1</v>
      </c>
      <c r="AH234">
        <v>0</v>
      </c>
      <c r="AI234" t="s">
        <v>220</v>
      </c>
      <c r="AJ234">
        <v>30.054302</v>
      </c>
      <c r="AK234" t="s">
        <v>221</v>
      </c>
      <c r="AL234">
        <v>-89.976052999999993</v>
      </c>
      <c r="AM234">
        <v>100</v>
      </c>
      <c r="AN234">
        <v>1400</v>
      </c>
      <c r="AO234" t="s">
        <v>118</v>
      </c>
      <c r="AP234">
        <v>79</v>
      </c>
      <c r="AQ234">
        <v>86</v>
      </c>
      <c r="AR234">
        <v>-256</v>
      </c>
      <c r="AZ234">
        <v>1200</v>
      </c>
      <c r="BA234">
        <v>1</v>
      </c>
      <c r="BB234" t="str">
        <f t="shared" si="13"/>
        <v xml:space="preserve">N35DC   </v>
      </c>
      <c r="BC234">
        <v>1</v>
      </c>
      <c r="BE234">
        <v>0</v>
      </c>
      <c r="BF234">
        <v>0</v>
      </c>
      <c r="BG234">
        <v>0</v>
      </c>
      <c r="BH234">
        <v>1475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"17:43:05.440"</f>
        <v>17:43:05.440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16</v>
      </c>
      <c r="CR234">
        <v>0</v>
      </c>
      <c r="CW234">
        <v>5454486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"10/21/2020 17:42:58.613"</f>
        <v>10/21/2020 17:42:58.613</v>
      </c>
      <c r="C235" t="str">
        <f t="shared" si="12"/>
        <v>FFDFD3C0</v>
      </c>
      <c r="D235" t="s">
        <v>133</v>
      </c>
      <c r="E235">
        <v>1</v>
      </c>
      <c r="F235">
        <v>1001</v>
      </c>
      <c r="G235" t="s">
        <v>114</v>
      </c>
      <c r="J235" t="s">
        <v>134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"17:43:06.531"</f>
        <v>17:43:06.531</v>
      </c>
      <c r="T235" t="str">
        <f>"17:43:06.331"</f>
        <v>17:43:06.331</v>
      </c>
      <c r="U235" t="str">
        <f t="shared" si="11"/>
        <v>A3E2C2</v>
      </c>
      <c r="V235">
        <v>0</v>
      </c>
      <c r="W235">
        <v>0</v>
      </c>
      <c r="X235">
        <v>1</v>
      </c>
      <c r="Z235">
        <v>0</v>
      </c>
      <c r="AA235">
        <v>10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1</v>
      </c>
      <c r="AH235">
        <v>0</v>
      </c>
      <c r="AI235" t="s">
        <v>222</v>
      </c>
      <c r="AJ235">
        <v>30.054796</v>
      </c>
      <c r="AK235" t="s">
        <v>223</v>
      </c>
      <c r="AL235">
        <v>-89.975603000000007</v>
      </c>
      <c r="AM235">
        <v>100</v>
      </c>
      <c r="AN235">
        <v>1400</v>
      </c>
      <c r="AO235" t="s">
        <v>118</v>
      </c>
      <c r="AP235">
        <v>80</v>
      </c>
      <c r="AQ235">
        <v>87</v>
      </c>
      <c r="AR235">
        <v>-320</v>
      </c>
      <c r="AZ235">
        <v>1200</v>
      </c>
      <c r="BA235">
        <v>1</v>
      </c>
      <c r="BB235" t="str">
        <f t="shared" si="13"/>
        <v xml:space="preserve">N35DC   </v>
      </c>
      <c r="BC235">
        <v>1</v>
      </c>
      <c r="BE235">
        <v>0</v>
      </c>
      <c r="BF235">
        <v>0</v>
      </c>
      <c r="BG235">
        <v>0</v>
      </c>
      <c r="BH235">
        <v>1475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"17:43:06.535"</f>
        <v>17:43:06.535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16</v>
      </c>
      <c r="CR235">
        <v>3</v>
      </c>
      <c r="CW235">
        <v>151502</v>
      </c>
      <c r="CY235">
        <v>1</v>
      </c>
      <c r="CZ235">
        <v>0</v>
      </c>
      <c r="DA235">
        <v>0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"10/21/2020 17:42:58.613"</f>
        <v>10/21/2020 17:42:58.613</v>
      </c>
      <c r="C236" t="str">
        <f t="shared" si="12"/>
        <v>FFDFD3C0</v>
      </c>
      <c r="D236" t="s">
        <v>113</v>
      </c>
      <c r="E236">
        <v>4</v>
      </c>
      <c r="H236">
        <v>162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"17:43:06.531"</f>
        <v>17:43:06.531</v>
      </c>
      <c r="T236" t="str">
        <f>"17:43:06.331"</f>
        <v>17:43:06.331</v>
      </c>
      <c r="U236" t="str">
        <f t="shared" si="11"/>
        <v>A3E2C2</v>
      </c>
      <c r="V236">
        <v>0</v>
      </c>
      <c r="W236">
        <v>0</v>
      </c>
      <c r="X236">
        <v>1</v>
      </c>
      <c r="Z236">
        <v>0</v>
      </c>
      <c r="AA236">
        <v>10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1</v>
      </c>
      <c r="AH236">
        <v>0</v>
      </c>
      <c r="AI236" t="s">
        <v>222</v>
      </c>
      <c r="AJ236">
        <v>30.054796</v>
      </c>
      <c r="AK236" t="s">
        <v>223</v>
      </c>
      <c r="AL236">
        <v>-89.975603000000007</v>
      </c>
      <c r="AM236">
        <v>100</v>
      </c>
      <c r="AN236">
        <v>1400</v>
      </c>
      <c r="AO236" t="s">
        <v>118</v>
      </c>
      <c r="AP236">
        <v>80</v>
      </c>
      <c r="AQ236">
        <v>87</v>
      </c>
      <c r="AR236">
        <v>-320</v>
      </c>
      <c r="AZ236">
        <v>1200</v>
      </c>
      <c r="BA236">
        <v>1</v>
      </c>
      <c r="BB236" t="str">
        <f t="shared" si="13"/>
        <v xml:space="preserve">N35DC   </v>
      </c>
      <c r="BC236">
        <v>1</v>
      </c>
      <c r="BE236">
        <v>0</v>
      </c>
      <c r="BF236">
        <v>0</v>
      </c>
      <c r="BG236">
        <v>0</v>
      </c>
      <c r="BH236">
        <v>1475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"17:43:06.535"</f>
        <v>17:43:06.535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16</v>
      </c>
      <c r="CR236">
        <v>3</v>
      </c>
      <c r="CW236">
        <v>151502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"10/21/2020 17:42:58.613"</f>
        <v>10/21/2020 17:42:58.613</v>
      </c>
      <c r="C237" t="str">
        <f t="shared" si="12"/>
        <v>FFDFD3C0</v>
      </c>
      <c r="D237" t="s">
        <v>128</v>
      </c>
      <c r="E237">
        <v>9</v>
      </c>
      <c r="H237">
        <v>257</v>
      </c>
      <c r="I237" t="s">
        <v>129</v>
      </c>
      <c r="J237" t="s">
        <v>126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"17:43:06.531"</f>
        <v>17:43:06.531</v>
      </c>
      <c r="T237" t="str">
        <f>"17:43:06.331"</f>
        <v>17:43:06.331</v>
      </c>
      <c r="U237" t="str">
        <f t="shared" si="11"/>
        <v>A3E2C2</v>
      </c>
      <c r="V237">
        <v>0</v>
      </c>
      <c r="W237">
        <v>0</v>
      </c>
      <c r="X237">
        <v>1</v>
      </c>
      <c r="Z237">
        <v>0</v>
      </c>
      <c r="AA237">
        <v>10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1</v>
      </c>
      <c r="AH237">
        <v>0</v>
      </c>
      <c r="AI237" t="s">
        <v>222</v>
      </c>
      <c r="AJ237">
        <v>30.054796</v>
      </c>
      <c r="AK237" t="s">
        <v>223</v>
      </c>
      <c r="AL237">
        <v>-89.975603000000007</v>
      </c>
      <c r="AM237">
        <v>100</v>
      </c>
      <c r="AN237">
        <v>1400</v>
      </c>
      <c r="AO237" t="s">
        <v>118</v>
      </c>
      <c r="AP237">
        <v>80</v>
      </c>
      <c r="AQ237">
        <v>87</v>
      </c>
      <c r="AR237">
        <v>-320</v>
      </c>
      <c r="AZ237">
        <v>1200</v>
      </c>
      <c r="BA237">
        <v>1</v>
      </c>
      <c r="BB237" t="str">
        <f t="shared" si="13"/>
        <v xml:space="preserve">N35DC   </v>
      </c>
      <c r="BC237">
        <v>1</v>
      </c>
      <c r="BE237">
        <v>0</v>
      </c>
      <c r="BF237">
        <v>0</v>
      </c>
      <c r="BG237">
        <v>0</v>
      </c>
      <c r="BH237">
        <v>1475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"17:43:06.535"</f>
        <v>17:43:06.535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16</v>
      </c>
      <c r="CR237">
        <v>3</v>
      </c>
      <c r="CW237">
        <v>151502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"10/21/2020 17:42:58.613"</f>
        <v>10/21/2020 17:42:58.613</v>
      </c>
      <c r="C238" t="str">
        <f t="shared" si="12"/>
        <v>FFDFD3C0</v>
      </c>
      <c r="D238" t="s">
        <v>130</v>
      </c>
      <c r="E238">
        <v>3</v>
      </c>
      <c r="F238">
        <v>2003</v>
      </c>
      <c r="G238" t="s">
        <v>131</v>
      </c>
      <c r="J238" t="s">
        <v>132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"17:43:06.531"</f>
        <v>17:43:06.531</v>
      </c>
      <c r="T238" t="str">
        <f>"17:43:06.331"</f>
        <v>17:43:06.331</v>
      </c>
      <c r="U238" t="str">
        <f t="shared" si="11"/>
        <v>A3E2C2</v>
      </c>
      <c r="V238">
        <v>0</v>
      </c>
      <c r="W238">
        <v>0</v>
      </c>
      <c r="X238">
        <v>1</v>
      </c>
      <c r="Z238">
        <v>0</v>
      </c>
      <c r="AA238">
        <v>10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1</v>
      </c>
      <c r="AH238">
        <v>0</v>
      </c>
      <c r="AI238" t="s">
        <v>222</v>
      </c>
      <c r="AJ238">
        <v>30.054796</v>
      </c>
      <c r="AK238" t="s">
        <v>223</v>
      </c>
      <c r="AL238">
        <v>-89.975603000000007</v>
      </c>
      <c r="AM238">
        <v>100</v>
      </c>
      <c r="AN238">
        <v>1400</v>
      </c>
      <c r="AO238" t="s">
        <v>118</v>
      </c>
      <c r="AP238">
        <v>80</v>
      </c>
      <c r="AQ238">
        <v>87</v>
      </c>
      <c r="AR238">
        <v>-320</v>
      </c>
      <c r="AZ238">
        <v>1200</v>
      </c>
      <c r="BA238">
        <v>1</v>
      </c>
      <c r="BB238" t="str">
        <f t="shared" si="13"/>
        <v xml:space="preserve">N35DC   </v>
      </c>
      <c r="BC238">
        <v>1</v>
      </c>
      <c r="BE238">
        <v>0</v>
      </c>
      <c r="BF238">
        <v>0</v>
      </c>
      <c r="BG238">
        <v>0</v>
      </c>
      <c r="BH238">
        <v>1475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"17:43:06.535"</f>
        <v>17:43:06.535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16</v>
      </c>
      <c r="CR238">
        <v>3</v>
      </c>
      <c r="CW238">
        <v>151502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"10/21/2020 17:42:58.613"</f>
        <v>10/21/2020 17:42:58.613</v>
      </c>
      <c r="C239" t="str">
        <f t="shared" si="12"/>
        <v>FFDFD3C0</v>
      </c>
      <c r="D239" t="s">
        <v>124</v>
      </c>
      <c r="E239">
        <v>2</v>
      </c>
      <c r="H239">
        <v>14</v>
      </c>
      <c r="I239" t="s">
        <v>125</v>
      </c>
      <c r="J239" t="s">
        <v>126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"17:43:06.531"</f>
        <v>17:43:06.531</v>
      </c>
      <c r="T239" t="str">
        <f>"17:43:06.331"</f>
        <v>17:43:06.331</v>
      </c>
      <c r="U239" t="str">
        <f t="shared" si="11"/>
        <v>A3E2C2</v>
      </c>
      <c r="V239">
        <v>0</v>
      </c>
      <c r="W239">
        <v>0</v>
      </c>
      <c r="X239">
        <v>1</v>
      </c>
      <c r="Z239">
        <v>0</v>
      </c>
      <c r="AA239">
        <v>10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1</v>
      </c>
      <c r="AH239">
        <v>0</v>
      </c>
      <c r="AI239" t="s">
        <v>222</v>
      </c>
      <c r="AJ239">
        <v>30.054796</v>
      </c>
      <c r="AK239" t="s">
        <v>223</v>
      </c>
      <c r="AL239">
        <v>-89.975603000000007</v>
      </c>
      <c r="AM239">
        <v>100</v>
      </c>
      <c r="AN239">
        <v>1400</v>
      </c>
      <c r="AO239" t="s">
        <v>118</v>
      </c>
      <c r="AP239">
        <v>80</v>
      </c>
      <c r="AQ239">
        <v>87</v>
      </c>
      <c r="AR239">
        <v>-320</v>
      </c>
      <c r="AZ239">
        <v>1200</v>
      </c>
      <c r="BA239">
        <v>1</v>
      </c>
      <c r="BB239" t="str">
        <f t="shared" si="13"/>
        <v xml:space="preserve">N35DC   </v>
      </c>
      <c r="BC239">
        <v>1</v>
      </c>
      <c r="BE239">
        <v>0</v>
      </c>
      <c r="BF239">
        <v>0</v>
      </c>
      <c r="BG239">
        <v>0</v>
      </c>
      <c r="BH239">
        <v>1475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"17:43:06.535"</f>
        <v>17:43:06.535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16</v>
      </c>
      <c r="CR239">
        <v>3</v>
      </c>
      <c r="CW239">
        <v>151502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"10/21/2020 17:43:01.604"</f>
        <v>10/21/2020 17:43:01.604</v>
      </c>
      <c r="C240" t="str">
        <f t="shared" si="12"/>
        <v>FFDFD3C0</v>
      </c>
      <c r="D240" t="s">
        <v>113</v>
      </c>
      <c r="E240">
        <v>4</v>
      </c>
      <c r="H240">
        <v>162</v>
      </c>
      <c r="I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"17:43:09.547"</f>
        <v>17:43:09.547</v>
      </c>
      <c r="T240" t="str">
        <f>"17:43:09.047"</f>
        <v>17:43:09.047</v>
      </c>
      <c r="U240" t="str">
        <f t="shared" si="11"/>
        <v>A3E2C2</v>
      </c>
      <c r="V240">
        <v>0</v>
      </c>
      <c r="W240">
        <v>0</v>
      </c>
      <c r="X240">
        <v>1</v>
      </c>
      <c r="Z240">
        <v>0</v>
      </c>
      <c r="AA240">
        <v>10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1</v>
      </c>
      <c r="AH240">
        <v>0</v>
      </c>
      <c r="AI240" t="s">
        <v>224</v>
      </c>
      <c r="AJ240">
        <v>30.055997000000001</v>
      </c>
      <c r="AK240" t="s">
        <v>225</v>
      </c>
      <c r="AL240">
        <v>-89.974294</v>
      </c>
      <c r="AM240">
        <v>100</v>
      </c>
      <c r="AN240">
        <v>1400</v>
      </c>
      <c r="AO240" t="s">
        <v>118</v>
      </c>
      <c r="AP240">
        <v>83</v>
      </c>
      <c r="AQ240">
        <v>88</v>
      </c>
      <c r="AR240">
        <v>-320</v>
      </c>
      <c r="AZ240">
        <v>1200</v>
      </c>
      <c r="BA240">
        <v>1</v>
      </c>
      <c r="BB240" t="str">
        <f t="shared" si="13"/>
        <v xml:space="preserve">N35DC   </v>
      </c>
      <c r="BC240">
        <v>1</v>
      </c>
      <c r="BE240">
        <v>0</v>
      </c>
      <c r="BF240">
        <v>0</v>
      </c>
      <c r="BG240">
        <v>0</v>
      </c>
      <c r="BH240">
        <v>1475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"17:43:09.550"</f>
        <v>17:43:09.550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16</v>
      </c>
      <c r="CR240">
        <v>3</v>
      </c>
      <c r="CW240">
        <v>153508</v>
      </c>
      <c r="CY240">
        <v>1</v>
      </c>
      <c r="CZ240">
        <v>0</v>
      </c>
      <c r="DA240">
        <v>0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"10/21/2020 17:43:01.604"</f>
        <v>10/21/2020 17:43:01.604</v>
      </c>
      <c r="C241" t="str">
        <f t="shared" si="12"/>
        <v>FFDFD3C0</v>
      </c>
      <c r="D241" t="s">
        <v>128</v>
      </c>
      <c r="E241">
        <v>9</v>
      </c>
      <c r="H241">
        <v>257</v>
      </c>
      <c r="I241" t="s">
        <v>129</v>
      </c>
      <c r="J241" t="s">
        <v>126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"17:43:09.547"</f>
        <v>17:43:09.547</v>
      </c>
      <c r="T241" t="str">
        <f>"17:43:09.047"</f>
        <v>17:43:09.047</v>
      </c>
      <c r="U241" t="str">
        <f t="shared" si="11"/>
        <v>A3E2C2</v>
      </c>
      <c r="V241">
        <v>0</v>
      </c>
      <c r="W241">
        <v>0</v>
      </c>
      <c r="X241">
        <v>1</v>
      </c>
      <c r="Z241">
        <v>0</v>
      </c>
      <c r="AA241">
        <v>10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1</v>
      </c>
      <c r="AH241">
        <v>0</v>
      </c>
      <c r="AI241" t="s">
        <v>224</v>
      </c>
      <c r="AJ241">
        <v>30.055997000000001</v>
      </c>
      <c r="AK241" t="s">
        <v>225</v>
      </c>
      <c r="AL241">
        <v>-89.974294</v>
      </c>
      <c r="AM241">
        <v>100</v>
      </c>
      <c r="AN241">
        <v>1400</v>
      </c>
      <c r="AO241" t="s">
        <v>118</v>
      </c>
      <c r="AP241">
        <v>83</v>
      </c>
      <c r="AQ241">
        <v>88</v>
      </c>
      <c r="AR241">
        <v>-320</v>
      </c>
      <c r="AZ241">
        <v>1200</v>
      </c>
      <c r="BA241">
        <v>1</v>
      </c>
      <c r="BB241" t="str">
        <f t="shared" si="13"/>
        <v xml:space="preserve">N35DC   </v>
      </c>
      <c r="BC241">
        <v>1</v>
      </c>
      <c r="BE241">
        <v>0</v>
      </c>
      <c r="BF241">
        <v>0</v>
      </c>
      <c r="BG241">
        <v>0</v>
      </c>
      <c r="BH241">
        <v>1475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"17:43:09.550"</f>
        <v>17:43:09.550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16</v>
      </c>
      <c r="CR241">
        <v>3</v>
      </c>
      <c r="CW241">
        <v>153508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"10/21/2020 17:43:01.604"</f>
        <v>10/21/2020 17:43:01.604</v>
      </c>
      <c r="C242" t="str">
        <f t="shared" si="12"/>
        <v>FFDFD3C0</v>
      </c>
      <c r="D242" t="s">
        <v>133</v>
      </c>
      <c r="E242">
        <v>1</v>
      </c>
      <c r="F242">
        <v>1001</v>
      </c>
      <c r="G242" t="s">
        <v>114</v>
      </c>
      <c r="J242" t="s">
        <v>134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"17:43:09.547"</f>
        <v>17:43:09.547</v>
      </c>
      <c r="T242" t="str">
        <f>"17:43:09.047"</f>
        <v>17:43:09.047</v>
      </c>
      <c r="U242" t="str">
        <f t="shared" si="11"/>
        <v>A3E2C2</v>
      </c>
      <c r="V242">
        <v>0</v>
      </c>
      <c r="W242">
        <v>0</v>
      </c>
      <c r="X242">
        <v>1</v>
      </c>
      <c r="Z242">
        <v>0</v>
      </c>
      <c r="AA242">
        <v>10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1</v>
      </c>
      <c r="AH242">
        <v>0</v>
      </c>
      <c r="AI242" t="s">
        <v>224</v>
      </c>
      <c r="AJ242">
        <v>30.055997000000001</v>
      </c>
      <c r="AK242" t="s">
        <v>225</v>
      </c>
      <c r="AL242">
        <v>-89.974294</v>
      </c>
      <c r="AM242">
        <v>100</v>
      </c>
      <c r="AN242">
        <v>1400</v>
      </c>
      <c r="AO242" t="s">
        <v>118</v>
      </c>
      <c r="AP242">
        <v>83</v>
      </c>
      <c r="AQ242">
        <v>88</v>
      </c>
      <c r="AR242">
        <v>-320</v>
      </c>
      <c r="AZ242">
        <v>1200</v>
      </c>
      <c r="BA242">
        <v>1</v>
      </c>
      <c r="BB242" t="str">
        <f t="shared" si="13"/>
        <v xml:space="preserve">N35DC   </v>
      </c>
      <c r="BC242">
        <v>1</v>
      </c>
      <c r="BE242">
        <v>0</v>
      </c>
      <c r="BF242">
        <v>0</v>
      </c>
      <c r="BG242">
        <v>0</v>
      </c>
      <c r="BH242">
        <v>1475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"17:43:09.550"</f>
        <v>17:43:09.550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16</v>
      </c>
      <c r="CR242">
        <v>3</v>
      </c>
      <c r="CW242">
        <v>153508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"10/21/2020 17:43:01.604"</f>
        <v>10/21/2020 17:43:01.604</v>
      </c>
      <c r="C243" t="str">
        <f t="shared" si="12"/>
        <v>FFDFD3C0</v>
      </c>
      <c r="D243" t="s">
        <v>130</v>
      </c>
      <c r="E243">
        <v>3</v>
      </c>
      <c r="F243">
        <v>2003</v>
      </c>
      <c r="G243" t="s">
        <v>131</v>
      </c>
      <c r="J243" t="s">
        <v>132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"17:43:09.547"</f>
        <v>17:43:09.547</v>
      </c>
      <c r="T243" t="str">
        <f>"17:43:09.047"</f>
        <v>17:43:09.047</v>
      </c>
      <c r="U243" t="str">
        <f t="shared" si="11"/>
        <v>A3E2C2</v>
      </c>
      <c r="V243">
        <v>0</v>
      </c>
      <c r="W243">
        <v>0</v>
      </c>
      <c r="X243">
        <v>1</v>
      </c>
      <c r="Z243">
        <v>0</v>
      </c>
      <c r="AA243">
        <v>10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1</v>
      </c>
      <c r="AH243">
        <v>0</v>
      </c>
      <c r="AI243" t="s">
        <v>224</v>
      </c>
      <c r="AJ243">
        <v>30.055997000000001</v>
      </c>
      <c r="AK243" t="s">
        <v>225</v>
      </c>
      <c r="AL243">
        <v>-89.974294</v>
      </c>
      <c r="AM243">
        <v>100</v>
      </c>
      <c r="AN243">
        <v>1400</v>
      </c>
      <c r="AO243" t="s">
        <v>118</v>
      </c>
      <c r="AP243">
        <v>83</v>
      </c>
      <c r="AQ243">
        <v>88</v>
      </c>
      <c r="AR243">
        <v>-320</v>
      </c>
      <c r="AZ243">
        <v>1200</v>
      </c>
      <c r="BA243">
        <v>1</v>
      </c>
      <c r="BB243" t="str">
        <f t="shared" si="13"/>
        <v xml:space="preserve">N35DC   </v>
      </c>
      <c r="BC243">
        <v>1</v>
      </c>
      <c r="BE243">
        <v>0</v>
      </c>
      <c r="BF243">
        <v>0</v>
      </c>
      <c r="BG243">
        <v>0</v>
      </c>
      <c r="BH243">
        <v>1475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"17:43:09.550"</f>
        <v>17:43:09.550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16</v>
      </c>
      <c r="CR243">
        <v>3</v>
      </c>
      <c r="CW243">
        <v>153508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"10/21/2020 17:43:01.604"</f>
        <v>10/21/2020 17:43:01.604</v>
      </c>
      <c r="C244" t="str">
        <f t="shared" si="12"/>
        <v>FFDFD3C0</v>
      </c>
      <c r="D244" t="s">
        <v>124</v>
      </c>
      <c r="E244">
        <v>2</v>
      </c>
      <c r="H244">
        <v>14</v>
      </c>
      <c r="I244" t="s">
        <v>125</v>
      </c>
      <c r="J244" t="s">
        <v>126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"17:43:09.547"</f>
        <v>17:43:09.547</v>
      </c>
      <c r="T244" t="str">
        <f>"17:43:09.047"</f>
        <v>17:43:09.047</v>
      </c>
      <c r="U244" t="str">
        <f t="shared" si="11"/>
        <v>A3E2C2</v>
      </c>
      <c r="V244">
        <v>0</v>
      </c>
      <c r="W244">
        <v>0</v>
      </c>
      <c r="X244">
        <v>1</v>
      </c>
      <c r="Z244">
        <v>0</v>
      </c>
      <c r="AA244">
        <v>10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1</v>
      </c>
      <c r="AH244">
        <v>0</v>
      </c>
      <c r="AI244" t="s">
        <v>224</v>
      </c>
      <c r="AJ244">
        <v>30.055997000000001</v>
      </c>
      <c r="AK244" t="s">
        <v>225</v>
      </c>
      <c r="AL244">
        <v>-89.974294</v>
      </c>
      <c r="AM244">
        <v>100</v>
      </c>
      <c r="AN244">
        <v>1400</v>
      </c>
      <c r="AO244" t="s">
        <v>118</v>
      </c>
      <c r="AP244">
        <v>83</v>
      </c>
      <c r="AQ244">
        <v>88</v>
      </c>
      <c r="AR244">
        <v>-320</v>
      </c>
      <c r="AZ244">
        <v>1200</v>
      </c>
      <c r="BA244">
        <v>1</v>
      </c>
      <c r="BB244" t="str">
        <f t="shared" si="13"/>
        <v xml:space="preserve">N35DC   </v>
      </c>
      <c r="BC244">
        <v>1</v>
      </c>
      <c r="BE244">
        <v>0</v>
      </c>
      <c r="BF244">
        <v>0</v>
      </c>
      <c r="BG244">
        <v>0</v>
      </c>
      <c r="BH244">
        <v>1475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"17:43:09.550"</f>
        <v>17:43:09.550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16</v>
      </c>
      <c r="CR244">
        <v>3</v>
      </c>
      <c r="CW244">
        <v>153508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"10/21/2020 17:43:02.624"</f>
        <v>10/21/2020 17:43:02.624</v>
      </c>
      <c r="C245" t="str">
        <f t="shared" si="12"/>
        <v>FFDFD3C0</v>
      </c>
      <c r="D245" t="s">
        <v>128</v>
      </c>
      <c r="E245">
        <v>9</v>
      </c>
      <c r="H245">
        <v>257</v>
      </c>
      <c r="I245" t="s">
        <v>129</v>
      </c>
      <c r="J245" t="s">
        <v>126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"17:43:10.555"</f>
        <v>17:43:10.555</v>
      </c>
      <c r="T245" t="str">
        <f>"17:43:10.155"</f>
        <v>17:43:10.155</v>
      </c>
      <c r="U245" t="str">
        <f t="shared" si="11"/>
        <v>A3E2C2</v>
      </c>
      <c r="V245">
        <v>0</v>
      </c>
      <c r="W245">
        <v>0</v>
      </c>
      <c r="X245">
        <v>1</v>
      </c>
      <c r="Z245">
        <v>0</v>
      </c>
      <c r="AA245">
        <v>10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1</v>
      </c>
      <c r="AH245">
        <v>0</v>
      </c>
      <c r="AI245" t="s">
        <v>226</v>
      </c>
      <c r="AJ245">
        <v>30.056405000000002</v>
      </c>
      <c r="AK245" t="s">
        <v>227</v>
      </c>
      <c r="AL245">
        <v>-89.973821999999998</v>
      </c>
      <c r="AM245">
        <v>100</v>
      </c>
      <c r="AN245">
        <v>1400</v>
      </c>
      <c r="AO245" t="s">
        <v>118</v>
      </c>
      <c r="AP245">
        <v>85</v>
      </c>
      <c r="AQ245">
        <v>88</v>
      </c>
      <c r="AR245">
        <v>-256</v>
      </c>
      <c r="AZ245">
        <v>1200</v>
      </c>
      <c r="BA245">
        <v>1</v>
      </c>
      <c r="BB245" t="str">
        <f t="shared" si="13"/>
        <v xml:space="preserve">N35DC   </v>
      </c>
      <c r="BC245">
        <v>1</v>
      </c>
      <c r="BE245">
        <v>0</v>
      </c>
      <c r="BF245">
        <v>0</v>
      </c>
      <c r="BG245">
        <v>0</v>
      </c>
      <c r="BH245">
        <v>1450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"17:43:10.555"</f>
        <v>17:43:10.555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16</v>
      </c>
      <c r="CR245">
        <v>3</v>
      </c>
      <c r="CW245">
        <v>154119</v>
      </c>
      <c r="CY245">
        <v>1</v>
      </c>
      <c r="CZ245">
        <v>0</v>
      </c>
      <c r="DA245">
        <v>0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"10/21/2020 17:43:02.624"</f>
        <v>10/21/2020 17:43:02.624</v>
      </c>
      <c r="C246" t="str">
        <f t="shared" si="12"/>
        <v>FFDFD3C0</v>
      </c>
      <c r="D246" t="s">
        <v>133</v>
      </c>
      <c r="E246">
        <v>1</v>
      </c>
      <c r="F246">
        <v>1001</v>
      </c>
      <c r="G246" t="s">
        <v>114</v>
      </c>
      <c r="J246" t="s">
        <v>134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"17:43:10.555"</f>
        <v>17:43:10.555</v>
      </c>
      <c r="T246" t="str">
        <f>"17:43:10.155"</f>
        <v>17:43:10.155</v>
      </c>
      <c r="U246" t="str">
        <f t="shared" si="11"/>
        <v>A3E2C2</v>
      </c>
      <c r="V246">
        <v>0</v>
      </c>
      <c r="W246">
        <v>0</v>
      </c>
      <c r="X246">
        <v>1</v>
      </c>
      <c r="Z246">
        <v>0</v>
      </c>
      <c r="AA246">
        <v>10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1</v>
      </c>
      <c r="AH246">
        <v>0</v>
      </c>
      <c r="AI246" t="s">
        <v>226</v>
      </c>
      <c r="AJ246">
        <v>30.056405000000002</v>
      </c>
      <c r="AK246" t="s">
        <v>227</v>
      </c>
      <c r="AL246">
        <v>-89.973821999999998</v>
      </c>
      <c r="AM246">
        <v>100</v>
      </c>
      <c r="AN246">
        <v>1400</v>
      </c>
      <c r="AO246" t="s">
        <v>118</v>
      </c>
      <c r="AP246">
        <v>85</v>
      </c>
      <c r="AQ246">
        <v>88</v>
      </c>
      <c r="AR246">
        <v>-256</v>
      </c>
      <c r="AZ246">
        <v>1200</v>
      </c>
      <c r="BA246">
        <v>1</v>
      </c>
      <c r="BB246" t="str">
        <f t="shared" si="13"/>
        <v xml:space="preserve">N35DC   </v>
      </c>
      <c r="BC246">
        <v>1</v>
      </c>
      <c r="BE246">
        <v>0</v>
      </c>
      <c r="BF246">
        <v>0</v>
      </c>
      <c r="BG246">
        <v>0</v>
      </c>
      <c r="BH246">
        <v>1450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"17:43:10.555"</f>
        <v>17:43:10.555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16</v>
      </c>
      <c r="CR246">
        <v>3</v>
      </c>
      <c r="CW246">
        <v>154119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"10/21/2020 17:43:02.624"</f>
        <v>10/21/2020 17:43:02.624</v>
      </c>
      <c r="C247" t="str">
        <f t="shared" si="12"/>
        <v>FFDFD3C0</v>
      </c>
      <c r="D247" t="s">
        <v>124</v>
      </c>
      <c r="E247">
        <v>2</v>
      </c>
      <c r="H247">
        <v>14</v>
      </c>
      <c r="I247" t="s">
        <v>125</v>
      </c>
      <c r="J247" t="s">
        <v>126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"17:43:10.555"</f>
        <v>17:43:10.555</v>
      </c>
      <c r="T247" t="str">
        <f>"17:43:10.155"</f>
        <v>17:43:10.155</v>
      </c>
      <c r="U247" t="str">
        <f t="shared" si="11"/>
        <v>A3E2C2</v>
      </c>
      <c r="V247">
        <v>0</v>
      </c>
      <c r="W247">
        <v>0</v>
      </c>
      <c r="X247">
        <v>1</v>
      </c>
      <c r="Z247">
        <v>0</v>
      </c>
      <c r="AA247">
        <v>10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1</v>
      </c>
      <c r="AH247">
        <v>0</v>
      </c>
      <c r="AI247" t="s">
        <v>226</v>
      </c>
      <c r="AJ247">
        <v>30.056405000000002</v>
      </c>
      <c r="AK247" t="s">
        <v>227</v>
      </c>
      <c r="AL247">
        <v>-89.973821999999998</v>
      </c>
      <c r="AM247">
        <v>100</v>
      </c>
      <c r="AN247">
        <v>1400</v>
      </c>
      <c r="AO247" t="s">
        <v>118</v>
      </c>
      <c r="AP247">
        <v>85</v>
      </c>
      <c r="AQ247">
        <v>88</v>
      </c>
      <c r="AR247">
        <v>-256</v>
      </c>
      <c r="AZ247">
        <v>1200</v>
      </c>
      <c r="BA247">
        <v>1</v>
      </c>
      <c r="BB247" t="str">
        <f t="shared" si="13"/>
        <v xml:space="preserve">N35DC   </v>
      </c>
      <c r="BC247">
        <v>1</v>
      </c>
      <c r="BE247">
        <v>0</v>
      </c>
      <c r="BF247">
        <v>0</v>
      </c>
      <c r="BG247">
        <v>0</v>
      </c>
      <c r="BH247">
        <v>1450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"17:43:10.555"</f>
        <v>17:43:10.555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16</v>
      </c>
      <c r="CR247">
        <v>3</v>
      </c>
      <c r="CW247">
        <v>154119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"10/21/2020 17:43:02.624"</f>
        <v>10/21/2020 17:43:02.624</v>
      </c>
      <c r="C248" t="str">
        <f t="shared" si="12"/>
        <v>FFDFD3C0</v>
      </c>
      <c r="D248" t="s">
        <v>130</v>
      </c>
      <c r="E248">
        <v>3</v>
      </c>
      <c r="F248">
        <v>2003</v>
      </c>
      <c r="G248" t="s">
        <v>131</v>
      </c>
      <c r="J248" t="s">
        <v>132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"17:43:10.555"</f>
        <v>17:43:10.555</v>
      </c>
      <c r="T248" t="str">
        <f>"17:43:10.155"</f>
        <v>17:43:10.155</v>
      </c>
      <c r="U248" t="str">
        <f t="shared" si="11"/>
        <v>A3E2C2</v>
      </c>
      <c r="V248">
        <v>0</v>
      </c>
      <c r="W248">
        <v>0</v>
      </c>
      <c r="X248">
        <v>1</v>
      </c>
      <c r="Z248">
        <v>0</v>
      </c>
      <c r="AA248">
        <v>10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1</v>
      </c>
      <c r="AH248">
        <v>0</v>
      </c>
      <c r="AI248" t="s">
        <v>226</v>
      </c>
      <c r="AJ248">
        <v>30.056405000000002</v>
      </c>
      <c r="AK248" t="s">
        <v>227</v>
      </c>
      <c r="AL248">
        <v>-89.973821999999998</v>
      </c>
      <c r="AM248">
        <v>100</v>
      </c>
      <c r="AN248">
        <v>1400</v>
      </c>
      <c r="AO248" t="s">
        <v>118</v>
      </c>
      <c r="AP248">
        <v>85</v>
      </c>
      <c r="AQ248">
        <v>88</v>
      </c>
      <c r="AR248">
        <v>-256</v>
      </c>
      <c r="AZ248">
        <v>1200</v>
      </c>
      <c r="BA248">
        <v>1</v>
      </c>
      <c r="BB248" t="str">
        <f t="shared" si="13"/>
        <v xml:space="preserve">N35DC   </v>
      </c>
      <c r="BC248">
        <v>1</v>
      </c>
      <c r="BE248">
        <v>0</v>
      </c>
      <c r="BF248">
        <v>0</v>
      </c>
      <c r="BG248">
        <v>0</v>
      </c>
      <c r="BH248">
        <v>1450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"17:43:10.555"</f>
        <v>17:43:10.555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16</v>
      </c>
      <c r="CR248">
        <v>3</v>
      </c>
      <c r="CW248">
        <v>154119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"10/21/2020 17:43:02.624"</f>
        <v>10/21/2020 17:43:02.624</v>
      </c>
      <c r="C249" t="str">
        <f t="shared" si="12"/>
        <v>FFDFD3C0</v>
      </c>
      <c r="D249" t="s">
        <v>113</v>
      </c>
      <c r="E249">
        <v>4</v>
      </c>
      <c r="H249">
        <v>162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"17:43:10.555"</f>
        <v>17:43:10.555</v>
      </c>
      <c r="T249" t="str">
        <f>"17:43:10.155"</f>
        <v>17:43:10.155</v>
      </c>
      <c r="U249" t="str">
        <f t="shared" si="11"/>
        <v>A3E2C2</v>
      </c>
      <c r="V249">
        <v>0</v>
      </c>
      <c r="W249">
        <v>0</v>
      </c>
      <c r="X249">
        <v>1</v>
      </c>
      <c r="Z249">
        <v>0</v>
      </c>
      <c r="AA249">
        <v>10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1</v>
      </c>
      <c r="AH249">
        <v>0</v>
      </c>
      <c r="AI249" t="s">
        <v>226</v>
      </c>
      <c r="AJ249">
        <v>30.056405000000002</v>
      </c>
      <c r="AK249" t="s">
        <v>227</v>
      </c>
      <c r="AL249">
        <v>-89.973821999999998</v>
      </c>
      <c r="AM249">
        <v>100</v>
      </c>
      <c r="AN249">
        <v>1400</v>
      </c>
      <c r="AO249" t="s">
        <v>118</v>
      </c>
      <c r="AP249">
        <v>85</v>
      </c>
      <c r="AQ249">
        <v>88</v>
      </c>
      <c r="AR249">
        <v>-256</v>
      </c>
      <c r="AZ249">
        <v>1200</v>
      </c>
      <c r="BA249">
        <v>1</v>
      </c>
      <c r="BB249" t="str">
        <f t="shared" si="13"/>
        <v xml:space="preserve">N35DC   </v>
      </c>
      <c r="BC249">
        <v>1</v>
      </c>
      <c r="BE249">
        <v>0</v>
      </c>
      <c r="BF249">
        <v>0</v>
      </c>
      <c r="BG249">
        <v>0</v>
      </c>
      <c r="BH249">
        <v>1450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"17:43:10.555"</f>
        <v>17:43:10.555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16</v>
      </c>
      <c r="CR249">
        <v>3</v>
      </c>
      <c r="CW249">
        <v>154119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"10/21/2020 17:43:03.475"</f>
        <v>10/21/2020 17:43:03.475</v>
      </c>
      <c r="C250" t="str">
        <f t="shared" si="12"/>
        <v>FFDFD3C0</v>
      </c>
      <c r="D250" t="s">
        <v>113</v>
      </c>
      <c r="E250">
        <v>4</v>
      </c>
      <c r="H250">
        <v>162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"17:43:11.422"</f>
        <v>17:43:11.422</v>
      </c>
      <c r="T250" t="str">
        <f>"17:43:11.022"</f>
        <v>17:43:11.022</v>
      </c>
      <c r="U250" t="str">
        <f t="shared" si="11"/>
        <v>A3E2C2</v>
      </c>
      <c r="V250">
        <v>0</v>
      </c>
      <c r="W250">
        <v>0</v>
      </c>
      <c r="X250">
        <v>1</v>
      </c>
      <c r="Z250">
        <v>0</v>
      </c>
      <c r="AA250">
        <v>10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1</v>
      </c>
      <c r="AH250">
        <v>0</v>
      </c>
      <c r="AI250" t="s">
        <v>228</v>
      </c>
      <c r="AJ250">
        <v>30.05677</v>
      </c>
      <c r="AK250" t="s">
        <v>229</v>
      </c>
      <c r="AL250">
        <v>-89.973414000000005</v>
      </c>
      <c r="AM250">
        <v>100</v>
      </c>
      <c r="AN250">
        <v>1400</v>
      </c>
      <c r="AO250" t="s">
        <v>118</v>
      </c>
      <c r="AP250">
        <v>86</v>
      </c>
      <c r="AQ250">
        <v>88</v>
      </c>
      <c r="AR250">
        <v>-192</v>
      </c>
      <c r="AZ250">
        <v>1200</v>
      </c>
      <c r="BA250">
        <v>1</v>
      </c>
      <c r="BB250" t="str">
        <f t="shared" si="13"/>
        <v xml:space="preserve">N35DC   </v>
      </c>
      <c r="BC250">
        <v>1</v>
      </c>
      <c r="BE250">
        <v>0</v>
      </c>
      <c r="BF250">
        <v>0</v>
      </c>
      <c r="BG250">
        <v>0</v>
      </c>
      <c r="BH250">
        <v>1450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"17:43:11.425"</f>
        <v>17:43:11.425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16</v>
      </c>
      <c r="CR250">
        <v>3</v>
      </c>
      <c r="CW250">
        <v>154672</v>
      </c>
      <c r="CY250">
        <v>1</v>
      </c>
      <c r="CZ250">
        <v>0</v>
      </c>
      <c r="DA250">
        <v>0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"10/21/2020 17:43:03.475"</f>
        <v>10/21/2020 17:43:03.475</v>
      </c>
      <c r="C251" t="str">
        <f t="shared" si="12"/>
        <v>FFDFD3C0</v>
      </c>
      <c r="D251" t="s">
        <v>128</v>
      </c>
      <c r="E251">
        <v>9</v>
      </c>
      <c r="H251">
        <v>257</v>
      </c>
      <c r="I251" t="s">
        <v>129</v>
      </c>
      <c r="J251" t="s">
        <v>126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"17:43:11.422"</f>
        <v>17:43:11.422</v>
      </c>
      <c r="T251" t="str">
        <f>"17:43:11.022"</f>
        <v>17:43:11.022</v>
      </c>
      <c r="U251" t="str">
        <f t="shared" si="11"/>
        <v>A3E2C2</v>
      </c>
      <c r="V251">
        <v>0</v>
      </c>
      <c r="W251">
        <v>0</v>
      </c>
      <c r="X251">
        <v>1</v>
      </c>
      <c r="Z251">
        <v>0</v>
      </c>
      <c r="AA251">
        <v>10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1</v>
      </c>
      <c r="AH251">
        <v>0</v>
      </c>
      <c r="AI251" t="s">
        <v>228</v>
      </c>
      <c r="AJ251">
        <v>30.05677</v>
      </c>
      <c r="AK251" t="s">
        <v>229</v>
      </c>
      <c r="AL251">
        <v>-89.973414000000005</v>
      </c>
      <c r="AM251">
        <v>100</v>
      </c>
      <c r="AN251">
        <v>1400</v>
      </c>
      <c r="AO251" t="s">
        <v>118</v>
      </c>
      <c r="AP251">
        <v>86</v>
      </c>
      <c r="AQ251">
        <v>88</v>
      </c>
      <c r="AR251">
        <v>-192</v>
      </c>
      <c r="AZ251">
        <v>1200</v>
      </c>
      <c r="BA251">
        <v>1</v>
      </c>
      <c r="BB251" t="str">
        <f t="shared" si="13"/>
        <v xml:space="preserve">N35DC   </v>
      </c>
      <c r="BC251">
        <v>1</v>
      </c>
      <c r="BE251">
        <v>0</v>
      </c>
      <c r="BF251">
        <v>0</v>
      </c>
      <c r="BG251">
        <v>0</v>
      </c>
      <c r="BH251">
        <v>1450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"17:43:11.425"</f>
        <v>17:43:11.425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16</v>
      </c>
      <c r="CR251">
        <v>3</v>
      </c>
      <c r="CW251">
        <v>154672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"10/21/2020 17:43:03.475"</f>
        <v>10/21/2020 17:43:03.475</v>
      </c>
      <c r="C252" t="str">
        <f t="shared" si="12"/>
        <v>FFDFD3C0</v>
      </c>
      <c r="D252" t="s">
        <v>133</v>
      </c>
      <c r="E252">
        <v>1</v>
      </c>
      <c r="F252">
        <v>1001</v>
      </c>
      <c r="G252" t="s">
        <v>114</v>
      </c>
      <c r="J252" t="s">
        <v>134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"17:43:11.422"</f>
        <v>17:43:11.422</v>
      </c>
      <c r="T252" t="str">
        <f>"17:43:11.022"</f>
        <v>17:43:11.022</v>
      </c>
      <c r="U252" t="str">
        <f t="shared" si="11"/>
        <v>A3E2C2</v>
      </c>
      <c r="V252">
        <v>0</v>
      </c>
      <c r="W252">
        <v>0</v>
      </c>
      <c r="X252">
        <v>1</v>
      </c>
      <c r="Z252">
        <v>0</v>
      </c>
      <c r="AA252">
        <v>10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1</v>
      </c>
      <c r="AH252">
        <v>0</v>
      </c>
      <c r="AI252" t="s">
        <v>228</v>
      </c>
      <c r="AJ252">
        <v>30.05677</v>
      </c>
      <c r="AK252" t="s">
        <v>229</v>
      </c>
      <c r="AL252">
        <v>-89.973414000000005</v>
      </c>
      <c r="AM252">
        <v>100</v>
      </c>
      <c r="AN252">
        <v>1400</v>
      </c>
      <c r="AO252" t="s">
        <v>118</v>
      </c>
      <c r="AP252">
        <v>86</v>
      </c>
      <c r="AQ252">
        <v>88</v>
      </c>
      <c r="AR252">
        <v>-192</v>
      </c>
      <c r="AZ252">
        <v>1200</v>
      </c>
      <c r="BA252">
        <v>1</v>
      </c>
      <c r="BB252" t="str">
        <f t="shared" si="13"/>
        <v xml:space="preserve">N35DC   </v>
      </c>
      <c r="BC252">
        <v>1</v>
      </c>
      <c r="BE252">
        <v>0</v>
      </c>
      <c r="BF252">
        <v>0</v>
      </c>
      <c r="BG252">
        <v>0</v>
      </c>
      <c r="BH252">
        <v>1450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"17:43:11.425"</f>
        <v>17:43:11.425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16</v>
      </c>
      <c r="CR252">
        <v>3</v>
      </c>
      <c r="CW252">
        <v>154672</v>
      </c>
      <c r="CY252">
        <v>1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"10/21/2020 17:43:03.475"</f>
        <v>10/21/2020 17:43:03.475</v>
      </c>
      <c r="C253" t="str">
        <f t="shared" si="12"/>
        <v>FFDFD3C0</v>
      </c>
      <c r="D253" t="s">
        <v>124</v>
      </c>
      <c r="E253">
        <v>2</v>
      </c>
      <c r="H253">
        <v>14</v>
      </c>
      <c r="I253" t="s">
        <v>125</v>
      </c>
      <c r="J253" t="s">
        <v>126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"17:43:11.422"</f>
        <v>17:43:11.422</v>
      </c>
      <c r="T253" t="str">
        <f>"17:43:11.022"</f>
        <v>17:43:11.022</v>
      </c>
      <c r="U253" t="str">
        <f t="shared" si="11"/>
        <v>A3E2C2</v>
      </c>
      <c r="V253">
        <v>0</v>
      </c>
      <c r="W253">
        <v>0</v>
      </c>
      <c r="X253">
        <v>1</v>
      </c>
      <c r="Z253">
        <v>0</v>
      </c>
      <c r="AA253">
        <v>10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1</v>
      </c>
      <c r="AH253">
        <v>0</v>
      </c>
      <c r="AI253" t="s">
        <v>228</v>
      </c>
      <c r="AJ253">
        <v>30.05677</v>
      </c>
      <c r="AK253" t="s">
        <v>229</v>
      </c>
      <c r="AL253">
        <v>-89.973414000000005</v>
      </c>
      <c r="AM253">
        <v>100</v>
      </c>
      <c r="AN253">
        <v>1400</v>
      </c>
      <c r="AO253" t="s">
        <v>118</v>
      </c>
      <c r="AP253">
        <v>86</v>
      </c>
      <c r="AQ253">
        <v>88</v>
      </c>
      <c r="AR253">
        <v>-192</v>
      </c>
      <c r="AZ253">
        <v>1200</v>
      </c>
      <c r="BA253">
        <v>1</v>
      </c>
      <c r="BB253" t="str">
        <f t="shared" si="13"/>
        <v xml:space="preserve">N35DC   </v>
      </c>
      <c r="BC253">
        <v>1</v>
      </c>
      <c r="BE253">
        <v>0</v>
      </c>
      <c r="BF253">
        <v>0</v>
      </c>
      <c r="BG253">
        <v>0</v>
      </c>
      <c r="BH253">
        <v>1450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"17:43:11.425"</f>
        <v>17:43:11.425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16</v>
      </c>
      <c r="CR253">
        <v>3</v>
      </c>
      <c r="CW253">
        <v>154672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"10/21/2020 17:43:03.475"</f>
        <v>10/21/2020 17:43:03.475</v>
      </c>
      <c r="C254" t="str">
        <f t="shared" si="12"/>
        <v>FFDFD3C0</v>
      </c>
      <c r="D254" t="s">
        <v>130</v>
      </c>
      <c r="E254">
        <v>3</v>
      </c>
      <c r="F254">
        <v>2003</v>
      </c>
      <c r="G254" t="s">
        <v>131</v>
      </c>
      <c r="J254" t="s">
        <v>132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"17:43:11.422"</f>
        <v>17:43:11.422</v>
      </c>
      <c r="T254" t="str">
        <f>"17:43:11.022"</f>
        <v>17:43:11.022</v>
      </c>
      <c r="U254" t="str">
        <f t="shared" si="11"/>
        <v>A3E2C2</v>
      </c>
      <c r="V254">
        <v>0</v>
      </c>
      <c r="W254">
        <v>0</v>
      </c>
      <c r="X254">
        <v>1</v>
      </c>
      <c r="Z254">
        <v>0</v>
      </c>
      <c r="AA254">
        <v>10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1</v>
      </c>
      <c r="AH254">
        <v>0</v>
      </c>
      <c r="AI254" t="s">
        <v>228</v>
      </c>
      <c r="AJ254">
        <v>30.05677</v>
      </c>
      <c r="AK254" t="s">
        <v>229</v>
      </c>
      <c r="AL254">
        <v>-89.973414000000005</v>
      </c>
      <c r="AM254">
        <v>100</v>
      </c>
      <c r="AN254">
        <v>1400</v>
      </c>
      <c r="AO254" t="s">
        <v>118</v>
      </c>
      <c r="AP254">
        <v>86</v>
      </c>
      <c r="AQ254">
        <v>88</v>
      </c>
      <c r="AR254">
        <v>-192</v>
      </c>
      <c r="AZ254">
        <v>1200</v>
      </c>
      <c r="BA254">
        <v>1</v>
      </c>
      <c r="BB254" t="str">
        <f t="shared" si="13"/>
        <v xml:space="preserve">N35DC   </v>
      </c>
      <c r="BC254">
        <v>1</v>
      </c>
      <c r="BE254">
        <v>0</v>
      </c>
      <c r="BF254">
        <v>0</v>
      </c>
      <c r="BG254">
        <v>0</v>
      </c>
      <c r="BH254">
        <v>1450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"17:43:11.425"</f>
        <v>17:43:11.425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16</v>
      </c>
      <c r="CR254">
        <v>3</v>
      </c>
      <c r="CW254">
        <v>154672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"10/21/2020 17:43:04.608"</f>
        <v>10/21/2020 17:43:04.608</v>
      </c>
      <c r="C255" t="str">
        <f t="shared" si="12"/>
        <v>FFDFD3C0</v>
      </c>
      <c r="D255" t="s">
        <v>133</v>
      </c>
      <c r="E255">
        <v>1</v>
      </c>
      <c r="F255">
        <v>1001</v>
      </c>
      <c r="G255" t="s">
        <v>114</v>
      </c>
      <c r="J255" t="s">
        <v>134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ref="S255:T259" si="15">"17:43:12.531"</f>
        <v>17:43:12.531</v>
      </c>
      <c r="T255" t="str">
        <f t="shared" si="15"/>
        <v>17:43:12.531</v>
      </c>
      <c r="U255" t="str">
        <f t="shared" si="11"/>
        <v>A3E2C2</v>
      </c>
      <c r="V255">
        <v>0</v>
      </c>
      <c r="W255">
        <v>0</v>
      </c>
      <c r="X255">
        <v>1</v>
      </c>
      <c r="Z255">
        <v>0</v>
      </c>
      <c r="AA255">
        <v>10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1</v>
      </c>
      <c r="AH255">
        <v>0</v>
      </c>
      <c r="AI255" t="s">
        <v>230</v>
      </c>
      <c r="AJ255">
        <v>30.057220000000001</v>
      </c>
      <c r="AK255" t="s">
        <v>231</v>
      </c>
      <c r="AL255">
        <v>-89.972920000000002</v>
      </c>
      <c r="AM255">
        <v>100</v>
      </c>
      <c r="AN255">
        <v>1400</v>
      </c>
      <c r="AO255" t="s">
        <v>118</v>
      </c>
      <c r="AP255">
        <v>88</v>
      </c>
      <c r="AQ255">
        <v>89</v>
      </c>
      <c r="AR255">
        <v>-128</v>
      </c>
      <c r="AZ255">
        <v>1200</v>
      </c>
      <c r="BA255">
        <v>1</v>
      </c>
      <c r="BB255" t="str">
        <f t="shared" si="13"/>
        <v xml:space="preserve">N35DC   </v>
      </c>
      <c r="BC255">
        <v>1</v>
      </c>
      <c r="BE255">
        <v>0</v>
      </c>
      <c r="BF255">
        <v>0</v>
      </c>
      <c r="BG255">
        <v>0</v>
      </c>
      <c r="BH255">
        <v>1450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"17:43:12.535"</f>
        <v>17:43:12.535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16</v>
      </c>
      <c r="CR255">
        <v>3</v>
      </c>
      <c r="CW255">
        <v>155362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"10/21/2020 17:43:04.608"</f>
        <v>10/21/2020 17:43:04.608</v>
      </c>
      <c r="C256" t="str">
        <f t="shared" si="12"/>
        <v>FFDFD3C0</v>
      </c>
      <c r="D256" t="s">
        <v>124</v>
      </c>
      <c r="E256">
        <v>2</v>
      </c>
      <c r="H256">
        <v>14</v>
      </c>
      <c r="I256" t="s">
        <v>125</v>
      </c>
      <c r="J256" t="s">
        <v>126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5"/>
        <v>17:43:12.531</v>
      </c>
      <c r="T256" t="str">
        <f t="shared" si="15"/>
        <v>17:43:12.531</v>
      </c>
      <c r="U256" t="str">
        <f t="shared" si="11"/>
        <v>A3E2C2</v>
      </c>
      <c r="V256">
        <v>0</v>
      </c>
      <c r="W256">
        <v>0</v>
      </c>
      <c r="X256">
        <v>1</v>
      </c>
      <c r="Z256">
        <v>0</v>
      </c>
      <c r="AA256">
        <v>10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1</v>
      </c>
      <c r="AH256">
        <v>0</v>
      </c>
      <c r="AI256" t="s">
        <v>230</v>
      </c>
      <c r="AJ256">
        <v>30.057220000000001</v>
      </c>
      <c r="AK256" t="s">
        <v>231</v>
      </c>
      <c r="AL256">
        <v>-89.972920000000002</v>
      </c>
      <c r="AM256">
        <v>100</v>
      </c>
      <c r="AN256">
        <v>1400</v>
      </c>
      <c r="AO256" t="s">
        <v>118</v>
      </c>
      <c r="AP256">
        <v>88</v>
      </c>
      <c r="AQ256">
        <v>89</v>
      </c>
      <c r="AR256">
        <v>-128</v>
      </c>
      <c r="AZ256">
        <v>1200</v>
      </c>
      <c r="BA256">
        <v>1</v>
      </c>
      <c r="BB256" t="str">
        <f t="shared" si="13"/>
        <v xml:space="preserve">N35DC   </v>
      </c>
      <c r="BC256">
        <v>1</v>
      </c>
      <c r="BE256">
        <v>0</v>
      </c>
      <c r="BF256">
        <v>0</v>
      </c>
      <c r="BG256">
        <v>0</v>
      </c>
      <c r="BH256">
        <v>1450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"17:43:12.535"</f>
        <v>17:43:12.535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16</v>
      </c>
      <c r="CR256">
        <v>3</v>
      </c>
      <c r="CW256">
        <v>155362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"10/21/2020 17:43:04.608"</f>
        <v>10/21/2020 17:43:04.608</v>
      </c>
      <c r="C257" t="str">
        <f t="shared" si="12"/>
        <v>FFDFD3C0</v>
      </c>
      <c r="D257" t="s">
        <v>130</v>
      </c>
      <c r="E257">
        <v>3</v>
      </c>
      <c r="F257">
        <v>2003</v>
      </c>
      <c r="G257" t="s">
        <v>131</v>
      </c>
      <c r="J257" t="s">
        <v>132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5"/>
        <v>17:43:12.531</v>
      </c>
      <c r="T257" t="str">
        <f t="shared" si="15"/>
        <v>17:43:12.531</v>
      </c>
      <c r="U257" t="str">
        <f t="shared" si="11"/>
        <v>A3E2C2</v>
      </c>
      <c r="V257">
        <v>0</v>
      </c>
      <c r="W257">
        <v>0</v>
      </c>
      <c r="X257">
        <v>1</v>
      </c>
      <c r="Z257">
        <v>0</v>
      </c>
      <c r="AA257">
        <v>10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1</v>
      </c>
      <c r="AH257">
        <v>0</v>
      </c>
      <c r="AI257" t="s">
        <v>230</v>
      </c>
      <c r="AJ257">
        <v>30.057220000000001</v>
      </c>
      <c r="AK257" t="s">
        <v>231</v>
      </c>
      <c r="AL257">
        <v>-89.972920000000002</v>
      </c>
      <c r="AM257">
        <v>100</v>
      </c>
      <c r="AN257">
        <v>1400</v>
      </c>
      <c r="AO257" t="s">
        <v>118</v>
      </c>
      <c r="AP257">
        <v>88</v>
      </c>
      <c r="AQ257">
        <v>89</v>
      </c>
      <c r="AR257">
        <v>-128</v>
      </c>
      <c r="AZ257">
        <v>1200</v>
      </c>
      <c r="BA257">
        <v>1</v>
      </c>
      <c r="BB257" t="str">
        <f t="shared" si="13"/>
        <v xml:space="preserve">N35DC   </v>
      </c>
      <c r="BC257">
        <v>1</v>
      </c>
      <c r="BE257">
        <v>0</v>
      </c>
      <c r="BF257">
        <v>0</v>
      </c>
      <c r="BG257">
        <v>0</v>
      </c>
      <c r="BH257">
        <v>1450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"17:43:12.535"</f>
        <v>17:43:12.535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16</v>
      </c>
      <c r="CR257">
        <v>3</v>
      </c>
      <c r="CW257">
        <v>155362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"10/21/2020 17:43:04.608"</f>
        <v>10/21/2020 17:43:04.608</v>
      </c>
      <c r="C258" t="str">
        <f t="shared" si="12"/>
        <v>FFDFD3C0</v>
      </c>
      <c r="D258" t="s">
        <v>113</v>
      </c>
      <c r="E258">
        <v>4</v>
      </c>
      <c r="H258">
        <v>162</v>
      </c>
      <c r="I258" t="s">
        <v>114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5"/>
        <v>17:43:12.531</v>
      </c>
      <c r="T258" t="str">
        <f t="shared" si="15"/>
        <v>17:43:12.531</v>
      </c>
      <c r="U258" t="str">
        <f t="shared" ref="U258:U321" si="16">"A3E2C2"</f>
        <v>A3E2C2</v>
      </c>
      <c r="V258">
        <v>0</v>
      </c>
      <c r="W258">
        <v>0</v>
      </c>
      <c r="X258">
        <v>1</v>
      </c>
      <c r="Z258">
        <v>0</v>
      </c>
      <c r="AA258">
        <v>10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1</v>
      </c>
      <c r="AH258">
        <v>0</v>
      </c>
      <c r="AI258" t="s">
        <v>230</v>
      </c>
      <c r="AJ258">
        <v>30.057220000000001</v>
      </c>
      <c r="AK258" t="s">
        <v>231</v>
      </c>
      <c r="AL258">
        <v>-89.972920000000002</v>
      </c>
      <c r="AM258">
        <v>100</v>
      </c>
      <c r="AN258">
        <v>1400</v>
      </c>
      <c r="AO258" t="s">
        <v>118</v>
      </c>
      <c r="AP258">
        <v>88</v>
      </c>
      <c r="AQ258">
        <v>89</v>
      </c>
      <c r="AR258">
        <v>-128</v>
      </c>
      <c r="AZ258">
        <v>1200</v>
      </c>
      <c r="BA258">
        <v>1</v>
      </c>
      <c r="BB258" t="str">
        <f t="shared" si="13"/>
        <v xml:space="preserve">N35DC   </v>
      </c>
      <c r="BC258">
        <v>1</v>
      </c>
      <c r="BE258">
        <v>0</v>
      </c>
      <c r="BF258">
        <v>0</v>
      </c>
      <c r="BG258">
        <v>0</v>
      </c>
      <c r="BH258">
        <v>1450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"17:43:12.535"</f>
        <v>17:43:12.535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16</v>
      </c>
      <c r="CR258">
        <v>3</v>
      </c>
      <c r="CW258">
        <v>155362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"10/21/2020 17:43:04.608"</f>
        <v>10/21/2020 17:43:04.608</v>
      </c>
      <c r="C259" t="str">
        <f t="shared" si="12"/>
        <v>FFDFD3C0</v>
      </c>
      <c r="D259" t="s">
        <v>128</v>
      </c>
      <c r="E259">
        <v>9</v>
      </c>
      <c r="H259">
        <v>257</v>
      </c>
      <c r="I259" t="s">
        <v>129</v>
      </c>
      <c r="J259" t="s">
        <v>126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5"/>
        <v>17:43:12.531</v>
      </c>
      <c r="T259" t="str">
        <f t="shared" si="15"/>
        <v>17:43:12.531</v>
      </c>
      <c r="U259" t="str">
        <f t="shared" si="16"/>
        <v>A3E2C2</v>
      </c>
      <c r="V259">
        <v>0</v>
      </c>
      <c r="W259">
        <v>0</v>
      </c>
      <c r="X259">
        <v>1</v>
      </c>
      <c r="Z259">
        <v>0</v>
      </c>
      <c r="AA259">
        <v>10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1</v>
      </c>
      <c r="AH259">
        <v>0</v>
      </c>
      <c r="AI259" t="s">
        <v>230</v>
      </c>
      <c r="AJ259">
        <v>30.057220000000001</v>
      </c>
      <c r="AK259" t="s">
        <v>231</v>
      </c>
      <c r="AL259">
        <v>-89.972920000000002</v>
      </c>
      <c r="AM259">
        <v>100</v>
      </c>
      <c r="AN259">
        <v>1400</v>
      </c>
      <c r="AO259" t="s">
        <v>118</v>
      </c>
      <c r="AP259">
        <v>88</v>
      </c>
      <c r="AQ259">
        <v>89</v>
      </c>
      <c r="AR259">
        <v>-128</v>
      </c>
      <c r="AZ259">
        <v>1200</v>
      </c>
      <c r="BA259">
        <v>1</v>
      </c>
      <c r="BB259" t="str">
        <f t="shared" si="13"/>
        <v xml:space="preserve">N35DC   </v>
      </c>
      <c r="BC259">
        <v>1</v>
      </c>
      <c r="BE259">
        <v>0</v>
      </c>
      <c r="BF259">
        <v>0</v>
      </c>
      <c r="BG259">
        <v>0</v>
      </c>
      <c r="BH259">
        <v>1450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"17:43:12.535"</f>
        <v>17:43:12.535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16</v>
      </c>
      <c r="CR259">
        <v>3</v>
      </c>
      <c r="CW259">
        <v>155362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"10/21/2020 17:43:07.507"</f>
        <v>10/21/2020 17:43:07.507</v>
      </c>
      <c r="C260" t="str">
        <f t="shared" si="12"/>
        <v>FFDFD3C0</v>
      </c>
      <c r="D260" t="s">
        <v>124</v>
      </c>
      <c r="E260">
        <v>2</v>
      </c>
      <c r="H260">
        <v>14</v>
      </c>
      <c r="I260" t="s">
        <v>125</v>
      </c>
      <c r="J260" t="s">
        <v>126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"17:43:15.383"</f>
        <v>17:43:15.383</v>
      </c>
      <c r="T260" t="str">
        <f>"17:43:14.983"</f>
        <v>17:43:14.983</v>
      </c>
      <c r="U260" t="str">
        <f t="shared" si="16"/>
        <v>A3E2C2</v>
      </c>
      <c r="V260">
        <v>0</v>
      </c>
      <c r="W260">
        <v>0</v>
      </c>
      <c r="X260">
        <v>1</v>
      </c>
      <c r="Z260">
        <v>0</v>
      </c>
      <c r="AA260">
        <v>10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1</v>
      </c>
      <c r="AH260">
        <v>0</v>
      </c>
      <c r="AI260" t="s">
        <v>232</v>
      </c>
      <c r="AJ260">
        <v>30.058401</v>
      </c>
      <c r="AK260" t="s">
        <v>233</v>
      </c>
      <c r="AL260">
        <v>-89.971547000000001</v>
      </c>
      <c r="AM260">
        <v>100</v>
      </c>
      <c r="AN260">
        <v>1400</v>
      </c>
      <c r="AO260" t="s">
        <v>118</v>
      </c>
      <c r="AP260">
        <v>91</v>
      </c>
      <c r="AQ260">
        <v>88</v>
      </c>
      <c r="AR260">
        <v>192</v>
      </c>
      <c r="AZ260">
        <v>1200</v>
      </c>
      <c r="BA260">
        <v>1</v>
      </c>
      <c r="BB260" t="str">
        <f t="shared" si="13"/>
        <v xml:space="preserve">N35DC   </v>
      </c>
      <c r="BC260">
        <v>1</v>
      </c>
      <c r="BE260">
        <v>0</v>
      </c>
      <c r="BF260">
        <v>0</v>
      </c>
      <c r="BG260">
        <v>0</v>
      </c>
      <c r="BH260">
        <v>1450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"17:43:15.384"</f>
        <v>17:43:15.384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16</v>
      </c>
      <c r="CR260">
        <v>3</v>
      </c>
      <c r="CW260">
        <v>157211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"10/21/2020 17:43:07.507"</f>
        <v>10/21/2020 17:43:07.507</v>
      </c>
      <c r="C261" t="str">
        <f t="shared" si="12"/>
        <v>FFDFD3C0</v>
      </c>
      <c r="D261" t="s">
        <v>130</v>
      </c>
      <c r="E261">
        <v>3</v>
      </c>
      <c r="F261">
        <v>2003</v>
      </c>
      <c r="G261" t="s">
        <v>131</v>
      </c>
      <c r="J261" t="s">
        <v>132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"17:43:15.383"</f>
        <v>17:43:15.383</v>
      </c>
      <c r="T261" t="str">
        <f>"17:43:14.983"</f>
        <v>17:43:14.983</v>
      </c>
      <c r="U261" t="str">
        <f t="shared" si="16"/>
        <v>A3E2C2</v>
      </c>
      <c r="V261">
        <v>0</v>
      </c>
      <c r="W261">
        <v>0</v>
      </c>
      <c r="X261">
        <v>1</v>
      </c>
      <c r="Z261">
        <v>0</v>
      </c>
      <c r="AA261">
        <v>10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1</v>
      </c>
      <c r="AH261">
        <v>0</v>
      </c>
      <c r="AI261" t="s">
        <v>232</v>
      </c>
      <c r="AJ261">
        <v>30.058401</v>
      </c>
      <c r="AK261" t="s">
        <v>233</v>
      </c>
      <c r="AL261">
        <v>-89.971547000000001</v>
      </c>
      <c r="AM261">
        <v>100</v>
      </c>
      <c r="AN261">
        <v>1400</v>
      </c>
      <c r="AO261" t="s">
        <v>118</v>
      </c>
      <c r="AP261">
        <v>91</v>
      </c>
      <c r="AQ261">
        <v>88</v>
      </c>
      <c r="AR261">
        <v>192</v>
      </c>
      <c r="AZ261">
        <v>1200</v>
      </c>
      <c r="BA261">
        <v>1</v>
      </c>
      <c r="BB261" t="str">
        <f t="shared" si="13"/>
        <v xml:space="preserve">N35DC   </v>
      </c>
      <c r="BC261">
        <v>1</v>
      </c>
      <c r="BE261">
        <v>0</v>
      </c>
      <c r="BF261">
        <v>0</v>
      </c>
      <c r="BG261">
        <v>0</v>
      </c>
      <c r="BH261">
        <v>1450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"17:43:15.384"</f>
        <v>17:43:15.384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16</v>
      </c>
      <c r="CR261">
        <v>3</v>
      </c>
      <c r="CW261">
        <v>157211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"10/21/2020 17:43:07.507"</f>
        <v>10/21/2020 17:43:07.507</v>
      </c>
      <c r="C262" t="str">
        <f t="shared" si="12"/>
        <v>FFDFD3C0</v>
      </c>
      <c r="D262" t="s">
        <v>113</v>
      </c>
      <c r="E262">
        <v>4</v>
      </c>
      <c r="H262">
        <v>162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"17:43:15.383"</f>
        <v>17:43:15.383</v>
      </c>
      <c r="T262" t="str">
        <f>"17:43:14.983"</f>
        <v>17:43:14.983</v>
      </c>
      <c r="U262" t="str">
        <f t="shared" si="16"/>
        <v>A3E2C2</v>
      </c>
      <c r="V262">
        <v>0</v>
      </c>
      <c r="W262">
        <v>0</v>
      </c>
      <c r="X262">
        <v>1</v>
      </c>
      <c r="Z262">
        <v>0</v>
      </c>
      <c r="AA262">
        <v>10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1</v>
      </c>
      <c r="AH262">
        <v>0</v>
      </c>
      <c r="AI262" t="s">
        <v>232</v>
      </c>
      <c r="AJ262">
        <v>30.058401</v>
      </c>
      <c r="AK262" t="s">
        <v>233</v>
      </c>
      <c r="AL262">
        <v>-89.971547000000001</v>
      </c>
      <c r="AM262">
        <v>100</v>
      </c>
      <c r="AN262">
        <v>1400</v>
      </c>
      <c r="AO262" t="s">
        <v>118</v>
      </c>
      <c r="AP262">
        <v>91</v>
      </c>
      <c r="AQ262">
        <v>88</v>
      </c>
      <c r="AR262">
        <v>192</v>
      </c>
      <c r="AZ262">
        <v>1200</v>
      </c>
      <c r="BA262">
        <v>1</v>
      </c>
      <c r="BB262" t="str">
        <f t="shared" si="13"/>
        <v xml:space="preserve">N35DC   </v>
      </c>
      <c r="BC262">
        <v>1</v>
      </c>
      <c r="BE262">
        <v>0</v>
      </c>
      <c r="BF262">
        <v>0</v>
      </c>
      <c r="BG262">
        <v>0</v>
      </c>
      <c r="BH262">
        <v>1450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"17:43:15.384"</f>
        <v>17:43:15.384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16</v>
      </c>
      <c r="CR262">
        <v>3</v>
      </c>
      <c r="CW262">
        <v>157211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"10/21/2020 17:43:07.507"</f>
        <v>10/21/2020 17:43:07.507</v>
      </c>
      <c r="C263" t="str">
        <f t="shared" si="12"/>
        <v>FFDFD3C0</v>
      </c>
      <c r="D263" t="s">
        <v>128</v>
      </c>
      <c r="E263">
        <v>9</v>
      </c>
      <c r="H263">
        <v>257</v>
      </c>
      <c r="I263" t="s">
        <v>129</v>
      </c>
      <c r="J263" t="s">
        <v>126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"17:43:15.383"</f>
        <v>17:43:15.383</v>
      </c>
      <c r="T263" t="str">
        <f>"17:43:14.983"</f>
        <v>17:43:14.983</v>
      </c>
      <c r="U263" t="str">
        <f t="shared" si="16"/>
        <v>A3E2C2</v>
      </c>
      <c r="V263">
        <v>0</v>
      </c>
      <c r="W263">
        <v>0</v>
      </c>
      <c r="X263">
        <v>1</v>
      </c>
      <c r="Z263">
        <v>0</v>
      </c>
      <c r="AA263">
        <v>10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1</v>
      </c>
      <c r="AH263">
        <v>0</v>
      </c>
      <c r="AI263" t="s">
        <v>232</v>
      </c>
      <c r="AJ263">
        <v>30.058401</v>
      </c>
      <c r="AK263" t="s">
        <v>233</v>
      </c>
      <c r="AL263">
        <v>-89.971547000000001</v>
      </c>
      <c r="AM263">
        <v>100</v>
      </c>
      <c r="AN263">
        <v>1400</v>
      </c>
      <c r="AO263" t="s">
        <v>118</v>
      </c>
      <c r="AP263">
        <v>91</v>
      </c>
      <c r="AQ263">
        <v>88</v>
      </c>
      <c r="AR263">
        <v>192</v>
      </c>
      <c r="AZ263">
        <v>1200</v>
      </c>
      <c r="BA263">
        <v>1</v>
      </c>
      <c r="BB263" t="str">
        <f t="shared" si="13"/>
        <v xml:space="preserve">N35DC   </v>
      </c>
      <c r="BC263">
        <v>1</v>
      </c>
      <c r="BE263">
        <v>0</v>
      </c>
      <c r="BF263">
        <v>0</v>
      </c>
      <c r="BG263">
        <v>0</v>
      </c>
      <c r="BH263">
        <v>1450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"17:43:15.384"</f>
        <v>17:43:15.384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16</v>
      </c>
      <c r="CR263">
        <v>3</v>
      </c>
      <c r="CW263">
        <v>157211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"10/21/2020 17:43:07.507"</f>
        <v>10/21/2020 17:43:07.507</v>
      </c>
      <c r="C264" t="str">
        <f t="shared" si="12"/>
        <v>FFDFD3C0</v>
      </c>
      <c r="D264" t="s">
        <v>133</v>
      </c>
      <c r="E264">
        <v>1</v>
      </c>
      <c r="F264">
        <v>1001</v>
      </c>
      <c r="G264" t="s">
        <v>114</v>
      </c>
      <c r="J264" t="s">
        <v>134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"17:43:15.383"</f>
        <v>17:43:15.383</v>
      </c>
      <c r="T264" t="str">
        <f>"17:43:14.983"</f>
        <v>17:43:14.983</v>
      </c>
      <c r="U264" t="str">
        <f t="shared" si="16"/>
        <v>A3E2C2</v>
      </c>
      <c r="V264">
        <v>0</v>
      </c>
      <c r="W264">
        <v>0</v>
      </c>
      <c r="X264">
        <v>1</v>
      </c>
      <c r="Z264">
        <v>0</v>
      </c>
      <c r="AA264">
        <v>10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1</v>
      </c>
      <c r="AH264">
        <v>0</v>
      </c>
      <c r="AI264" t="s">
        <v>232</v>
      </c>
      <c r="AJ264">
        <v>30.058401</v>
      </c>
      <c r="AK264" t="s">
        <v>233</v>
      </c>
      <c r="AL264">
        <v>-89.971547000000001</v>
      </c>
      <c r="AM264">
        <v>100</v>
      </c>
      <c r="AN264">
        <v>1400</v>
      </c>
      <c r="AO264" t="s">
        <v>118</v>
      </c>
      <c r="AP264">
        <v>91</v>
      </c>
      <c r="AQ264">
        <v>88</v>
      </c>
      <c r="AR264">
        <v>192</v>
      </c>
      <c r="AZ264">
        <v>1200</v>
      </c>
      <c r="BA264">
        <v>1</v>
      </c>
      <c r="BB264" t="str">
        <f t="shared" si="13"/>
        <v xml:space="preserve">N35DC   </v>
      </c>
      <c r="BC264">
        <v>1</v>
      </c>
      <c r="BE264">
        <v>0</v>
      </c>
      <c r="BF264">
        <v>0</v>
      </c>
      <c r="BG264">
        <v>0</v>
      </c>
      <c r="BH264">
        <v>1450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"17:43:15.384"</f>
        <v>17:43:15.384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16</v>
      </c>
      <c r="CR264">
        <v>3</v>
      </c>
      <c r="CW264">
        <v>157211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"10/21/2020 17:43:08.520"</f>
        <v>10/21/2020 17:43:08.520</v>
      </c>
      <c r="C265" t="str">
        <f t="shared" si="12"/>
        <v>FFDFD3C0</v>
      </c>
      <c r="D265" t="s">
        <v>124</v>
      </c>
      <c r="E265">
        <v>2</v>
      </c>
      <c r="H265">
        <v>14</v>
      </c>
      <c r="I265" t="s">
        <v>125</v>
      </c>
      <c r="J265" t="s">
        <v>126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"17:43:16.430"</f>
        <v>17:43:16.430</v>
      </c>
      <c r="T265" t="str">
        <f>"17:43:16.130"</f>
        <v>17:43:16.130</v>
      </c>
      <c r="U265" t="str">
        <f t="shared" si="16"/>
        <v>A3E2C2</v>
      </c>
      <c r="V265">
        <v>0</v>
      </c>
      <c r="W265">
        <v>0</v>
      </c>
      <c r="X265">
        <v>1</v>
      </c>
      <c r="Z265">
        <v>0</v>
      </c>
      <c r="AA265">
        <v>10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1</v>
      </c>
      <c r="AH265">
        <v>0</v>
      </c>
      <c r="AI265" t="s">
        <v>234</v>
      </c>
      <c r="AJ265">
        <v>30.05883</v>
      </c>
      <c r="AK265" t="s">
        <v>235</v>
      </c>
      <c r="AL265">
        <v>-89.971031999999994</v>
      </c>
      <c r="AM265">
        <v>100</v>
      </c>
      <c r="AN265">
        <v>1400</v>
      </c>
      <c r="AO265" t="s">
        <v>118</v>
      </c>
      <c r="AP265">
        <v>92</v>
      </c>
      <c r="AQ265">
        <v>88</v>
      </c>
      <c r="AR265">
        <v>256</v>
      </c>
      <c r="AZ265">
        <v>1200</v>
      </c>
      <c r="BA265">
        <v>1</v>
      </c>
      <c r="BB265" t="str">
        <f t="shared" si="13"/>
        <v xml:space="preserve">N35DC   </v>
      </c>
      <c r="BC265">
        <v>1</v>
      </c>
      <c r="BE265">
        <v>0</v>
      </c>
      <c r="BF265">
        <v>0</v>
      </c>
      <c r="BG265">
        <v>0</v>
      </c>
      <c r="BH265">
        <v>1450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"17:43:16.434"</f>
        <v>17:43:16.434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16</v>
      </c>
      <c r="CR265">
        <v>3</v>
      </c>
      <c r="CW265">
        <v>157835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"10/21/2020 17:43:08.520"</f>
        <v>10/21/2020 17:43:08.520</v>
      </c>
      <c r="C266" t="str">
        <f t="shared" ref="C266:C329" si="17">"FFDFD3C0"</f>
        <v>FFDFD3C0</v>
      </c>
      <c r="D266" t="s">
        <v>130</v>
      </c>
      <c r="E266">
        <v>3</v>
      </c>
      <c r="F266">
        <v>2003</v>
      </c>
      <c r="G266" t="s">
        <v>131</v>
      </c>
      <c r="J266" t="s">
        <v>132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"17:43:16.430"</f>
        <v>17:43:16.430</v>
      </c>
      <c r="T266" t="str">
        <f>"17:43:16.130"</f>
        <v>17:43:16.130</v>
      </c>
      <c r="U266" t="str">
        <f t="shared" si="16"/>
        <v>A3E2C2</v>
      </c>
      <c r="V266">
        <v>0</v>
      </c>
      <c r="W266">
        <v>0</v>
      </c>
      <c r="X266">
        <v>1</v>
      </c>
      <c r="Z266">
        <v>0</v>
      </c>
      <c r="AA266">
        <v>10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1</v>
      </c>
      <c r="AH266">
        <v>0</v>
      </c>
      <c r="AI266" t="s">
        <v>234</v>
      </c>
      <c r="AJ266">
        <v>30.05883</v>
      </c>
      <c r="AK266" t="s">
        <v>235</v>
      </c>
      <c r="AL266">
        <v>-89.971031999999994</v>
      </c>
      <c r="AM266">
        <v>100</v>
      </c>
      <c r="AN266">
        <v>1400</v>
      </c>
      <c r="AO266" t="s">
        <v>118</v>
      </c>
      <c r="AP266">
        <v>92</v>
      </c>
      <c r="AQ266">
        <v>88</v>
      </c>
      <c r="AR266">
        <v>256</v>
      </c>
      <c r="AZ266">
        <v>1200</v>
      </c>
      <c r="BA266">
        <v>1</v>
      </c>
      <c r="BB266" t="str">
        <f t="shared" ref="BB266:BB329" si="18">"N35DC   "</f>
        <v xml:space="preserve">N35DC   </v>
      </c>
      <c r="BC266">
        <v>1</v>
      </c>
      <c r="BE266">
        <v>0</v>
      </c>
      <c r="BF266">
        <v>0</v>
      </c>
      <c r="BG266">
        <v>0</v>
      </c>
      <c r="BH266">
        <v>1450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"17:43:16.434"</f>
        <v>17:43:16.434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16</v>
      </c>
      <c r="CR266">
        <v>3</v>
      </c>
      <c r="CW266">
        <v>157835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"10/21/2020 17:43:08.520"</f>
        <v>10/21/2020 17:43:08.520</v>
      </c>
      <c r="C267" t="str">
        <f t="shared" si="17"/>
        <v>FFDFD3C0</v>
      </c>
      <c r="D267" t="s">
        <v>113</v>
      </c>
      <c r="E267">
        <v>4</v>
      </c>
      <c r="H267">
        <v>162</v>
      </c>
      <c r="I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"17:43:16.430"</f>
        <v>17:43:16.430</v>
      </c>
      <c r="T267" t="str">
        <f>"17:43:16.130"</f>
        <v>17:43:16.130</v>
      </c>
      <c r="U267" t="str">
        <f t="shared" si="16"/>
        <v>A3E2C2</v>
      </c>
      <c r="V267">
        <v>0</v>
      </c>
      <c r="W267">
        <v>0</v>
      </c>
      <c r="X267">
        <v>1</v>
      </c>
      <c r="Z267">
        <v>0</v>
      </c>
      <c r="AA267">
        <v>10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1</v>
      </c>
      <c r="AH267">
        <v>0</v>
      </c>
      <c r="AI267" t="s">
        <v>234</v>
      </c>
      <c r="AJ267">
        <v>30.05883</v>
      </c>
      <c r="AK267" t="s">
        <v>235</v>
      </c>
      <c r="AL267">
        <v>-89.971031999999994</v>
      </c>
      <c r="AM267">
        <v>100</v>
      </c>
      <c r="AN267">
        <v>1400</v>
      </c>
      <c r="AO267" t="s">
        <v>118</v>
      </c>
      <c r="AP267">
        <v>92</v>
      </c>
      <c r="AQ267">
        <v>88</v>
      </c>
      <c r="AR267">
        <v>256</v>
      </c>
      <c r="AZ267">
        <v>1200</v>
      </c>
      <c r="BA267">
        <v>1</v>
      </c>
      <c r="BB267" t="str">
        <f t="shared" si="18"/>
        <v xml:space="preserve">N35DC   </v>
      </c>
      <c r="BC267">
        <v>1</v>
      </c>
      <c r="BE267">
        <v>0</v>
      </c>
      <c r="BF267">
        <v>0</v>
      </c>
      <c r="BG267">
        <v>0</v>
      </c>
      <c r="BH267">
        <v>1450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"17:43:16.434"</f>
        <v>17:43:16.434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16</v>
      </c>
      <c r="CR267">
        <v>3</v>
      </c>
      <c r="CW267">
        <v>157835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"10/21/2020 17:43:08.520"</f>
        <v>10/21/2020 17:43:08.520</v>
      </c>
      <c r="C268" t="str">
        <f t="shared" si="17"/>
        <v>FFDFD3C0</v>
      </c>
      <c r="D268" t="s">
        <v>128</v>
      </c>
      <c r="E268">
        <v>9</v>
      </c>
      <c r="H268">
        <v>257</v>
      </c>
      <c r="I268" t="s">
        <v>129</v>
      </c>
      <c r="J268" t="s">
        <v>126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"17:43:16.430"</f>
        <v>17:43:16.430</v>
      </c>
      <c r="T268" t="str">
        <f>"17:43:16.130"</f>
        <v>17:43:16.130</v>
      </c>
      <c r="U268" t="str">
        <f t="shared" si="16"/>
        <v>A3E2C2</v>
      </c>
      <c r="V268">
        <v>0</v>
      </c>
      <c r="W268">
        <v>0</v>
      </c>
      <c r="X268">
        <v>1</v>
      </c>
      <c r="Z268">
        <v>0</v>
      </c>
      <c r="AA268">
        <v>10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1</v>
      </c>
      <c r="AH268">
        <v>0</v>
      </c>
      <c r="AI268" t="s">
        <v>234</v>
      </c>
      <c r="AJ268">
        <v>30.05883</v>
      </c>
      <c r="AK268" t="s">
        <v>235</v>
      </c>
      <c r="AL268">
        <v>-89.971031999999994</v>
      </c>
      <c r="AM268">
        <v>100</v>
      </c>
      <c r="AN268">
        <v>1400</v>
      </c>
      <c r="AO268" t="s">
        <v>118</v>
      </c>
      <c r="AP268">
        <v>92</v>
      </c>
      <c r="AQ268">
        <v>88</v>
      </c>
      <c r="AR268">
        <v>256</v>
      </c>
      <c r="AZ268">
        <v>1200</v>
      </c>
      <c r="BA268">
        <v>1</v>
      </c>
      <c r="BB268" t="str">
        <f t="shared" si="18"/>
        <v xml:space="preserve">N35DC   </v>
      </c>
      <c r="BC268">
        <v>1</v>
      </c>
      <c r="BE268">
        <v>0</v>
      </c>
      <c r="BF268">
        <v>0</v>
      </c>
      <c r="BG268">
        <v>0</v>
      </c>
      <c r="BH268">
        <v>1450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"17:43:16.434"</f>
        <v>17:43:16.434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16</v>
      </c>
      <c r="CR268">
        <v>3</v>
      </c>
      <c r="CW268">
        <v>157835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"10/21/2020 17:43:08.520"</f>
        <v>10/21/2020 17:43:08.520</v>
      </c>
      <c r="C269" t="str">
        <f t="shared" si="17"/>
        <v>FFDFD3C0</v>
      </c>
      <c r="D269" t="s">
        <v>133</v>
      </c>
      <c r="E269">
        <v>1</v>
      </c>
      <c r="F269">
        <v>1001</v>
      </c>
      <c r="G269" t="s">
        <v>114</v>
      </c>
      <c r="J269" t="s">
        <v>134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"17:43:16.430"</f>
        <v>17:43:16.430</v>
      </c>
      <c r="T269" t="str">
        <f>"17:43:16.130"</f>
        <v>17:43:16.130</v>
      </c>
      <c r="U269" t="str">
        <f t="shared" si="16"/>
        <v>A3E2C2</v>
      </c>
      <c r="V269">
        <v>0</v>
      </c>
      <c r="W269">
        <v>0</v>
      </c>
      <c r="X269">
        <v>1</v>
      </c>
      <c r="Z269">
        <v>0</v>
      </c>
      <c r="AA269">
        <v>10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1</v>
      </c>
      <c r="AH269">
        <v>0</v>
      </c>
      <c r="AI269" t="s">
        <v>234</v>
      </c>
      <c r="AJ269">
        <v>30.05883</v>
      </c>
      <c r="AK269" t="s">
        <v>235</v>
      </c>
      <c r="AL269">
        <v>-89.971031999999994</v>
      </c>
      <c r="AM269">
        <v>100</v>
      </c>
      <c r="AN269">
        <v>1400</v>
      </c>
      <c r="AO269" t="s">
        <v>118</v>
      </c>
      <c r="AP269">
        <v>92</v>
      </c>
      <c r="AQ269">
        <v>88</v>
      </c>
      <c r="AR269">
        <v>256</v>
      </c>
      <c r="AZ269">
        <v>1200</v>
      </c>
      <c r="BA269">
        <v>1</v>
      </c>
      <c r="BB269" t="str">
        <f t="shared" si="18"/>
        <v xml:space="preserve">N35DC   </v>
      </c>
      <c r="BC269">
        <v>1</v>
      </c>
      <c r="BE269">
        <v>0</v>
      </c>
      <c r="BF269">
        <v>0</v>
      </c>
      <c r="BG269">
        <v>0</v>
      </c>
      <c r="BH269">
        <v>1450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"17:43:16.434"</f>
        <v>17:43:16.434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16</v>
      </c>
      <c r="CR269">
        <v>3</v>
      </c>
      <c r="CW269">
        <v>157835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"10/21/2020 17:43:11.606"</f>
        <v>10/21/2020 17:43:11.606</v>
      </c>
      <c r="C270" t="str">
        <f t="shared" si="17"/>
        <v>FFDFD3C0</v>
      </c>
      <c r="D270" t="s">
        <v>130</v>
      </c>
      <c r="E270">
        <v>3</v>
      </c>
      <c r="F270">
        <v>2003</v>
      </c>
      <c r="G270" t="s">
        <v>131</v>
      </c>
      <c r="J270" t="s">
        <v>132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ref="S270:T274" si="19">"17:43:19.531"</f>
        <v>17:43:19.531</v>
      </c>
      <c r="T270" t="str">
        <f t="shared" si="19"/>
        <v>17:43:19.531</v>
      </c>
      <c r="U270" t="str">
        <f t="shared" si="16"/>
        <v>A3E2C2</v>
      </c>
      <c r="V270">
        <v>0</v>
      </c>
      <c r="W270">
        <v>0</v>
      </c>
      <c r="X270">
        <v>1</v>
      </c>
      <c r="Z270">
        <v>0</v>
      </c>
      <c r="AA270">
        <v>10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1</v>
      </c>
      <c r="AH270">
        <v>0</v>
      </c>
      <c r="AI270" t="s">
        <v>236</v>
      </c>
      <c r="AJ270">
        <v>30.060030999999999</v>
      </c>
      <c r="AK270" t="s">
        <v>237</v>
      </c>
      <c r="AL270">
        <v>-89.969465999999997</v>
      </c>
      <c r="AM270">
        <v>100</v>
      </c>
      <c r="AN270">
        <v>1400</v>
      </c>
      <c r="AO270" t="s">
        <v>118</v>
      </c>
      <c r="AP270">
        <v>95</v>
      </c>
      <c r="AQ270">
        <v>85</v>
      </c>
      <c r="AR270">
        <v>384</v>
      </c>
      <c r="AZ270">
        <v>1200</v>
      </c>
      <c r="BA270">
        <v>1</v>
      </c>
      <c r="BB270" t="str">
        <f t="shared" si="18"/>
        <v xml:space="preserve">N35DC   </v>
      </c>
      <c r="BC270">
        <v>1</v>
      </c>
      <c r="BE270">
        <v>0</v>
      </c>
      <c r="BF270">
        <v>0</v>
      </c>
      <c r="BG270">
        <v>0</v>
      </c>
      <c r="BH270">
        <v>1475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"17:43:19.539"</f>
        <v>17:43:19.539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16</v>
      </c>
      <c r="CR270">
        <v>0</v>
      </c>
      <c r="CW270">
        <v>5464567</v>
      </c>
      <c r="CY270">
        <v>1</v>
      </c>
      <c r="CZ270">
        <v>0</v>
      </c>
      <c r="DA270">
        <v>0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"10/21/2020 17:43:11.606"</f>
        <v>10/21/2020 17:43:11.606</v>
      </c>
      <c r="C271" t="str">
        <f t="shared" si="17"/>
        <v>FFDFD3C0</v>
      </c>
      <c r="D271" t="s">
        <v>124</v>
      </c>
      <c r="E271">
        <v>2</v>
      </c>
      <c r="H271">
        <v>14</v>
      </c>
      <c r="I271" t="s">
        <v>125</v>
      </c>
      <c r="J271" t="s">
        <v>126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9"/>
        <v>17:43:19.531</v>
      </c>
      <c r="T271" t="str">
        <f t="shared" si="19"/>
        <v>17:43:19.531</v>
      </c>
      <c r="U271" t="str">
        <f t="shared" si="16"/>
        <v>A3E2C2</v>
      </c>
      <c r="V271">
        <v>0</v>
      </c>
      <c r="W271">
        <v>0</v>
      </c>
      <c r="X271">
        <v>1</v>
      </c>
      <c r="Z271">
        <v>0</v>
      </c>
      <c r="AA271">
        <v>10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1</v>
      </c>
      <c r="AH271">
        <v>0</v>
      </c>
      <c r="AI271" t="s">
        <v>236</v>
      </c>
      <c r="AJ271">
        <v>30.060030999999999</v>
      </c>
      <c r="AK271" t="s">
        <v>237</v>
      </c>
      <c r="AL271">
        <v>-89.969465999999997</v>
      </c>
      <c r="AM271">
        <v>100</v>
      </c>
      <c r="AN271">
        <v>1400</v>
      </c>
      <c r="AO271" t="s">
        <v>118</v>
      </c>
      <c r="AP271">
        <v>95</v>
      </c>
      <c r="AQ271">
        <v>85</v>
      </c>
      <c r="AR271">
        <v>384</v>
      </c>
      <c r="AZ271">
        <v>1200</v>
      </c>
      <c r="BA271">
        <v>1</v>
      </c>
      <c r="BB271" t="str">
        <f t="shared" si="18"/>
        <v xml:space="preserve">N35DC   </v>
      </c>
      <c r="BC271">
        <v>1</v>
      </c>
      <c r="BE271">
        <v>0</v>
      </c>
      <c r="BF271">
        <v>0</v>
      </c>
      <c r="BG271">
        <v>0</v>
      </c>
      <c r="BH271">
        <v>1475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"17:43:19.539"</f>
        <v>17:43:19.539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16</v>
      </c>
      <c r="CR271">
        <v>0</v>
      </c>
      <c r="CW271">
        <v>5464567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"10/21/2020 17:43:11.606"</f>
        <v>10/21/2020 17:43:11.606</v>
      </c>
      <c r="C272" t="str">
        <f t="shared" si="17"/>
        <v>FFDFD3C0</v>
      </c>
      <c r="D272" t="s">
        <v>133</v>
      </c>
      <c r="E272">
        <v>1</v>
      </c>
      <c r="F272">
        <v>1001</v>
      </c>
      <c r="G272" t="s">
        <v>114</v>
      </c>
      <c r="J272" t="s">
        <v>134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9"/>
        <v>17:43:19.531</v>
      </c>
      <c r="T272" t="str">
        <f t="shared" si="19"/>
        <v>17:43:19.531</v>
      </c>
      <c r="U272" t="str">
        <f t="shared" si="16"/>
        <v>A3E2C2</v>
      </c>
      <c r="V272">
        <v>0</v>
      </c>
      <c r="W272">
        <v>0</v>
      </c>
      <c r="X272">
        <v>1</v>
      </c>
      <c r="Z272">
        <v>0</v>
      </c>
      <c r="AA272">
        <v>10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1</v>
      </c>
      <c r="AH272">
        <v>0</v>
      </c>
      <c r="AI272" t="s">
        <v>236</v>
      </c>
      <c r="AJ272">
        <v>30.060030999999999</v>
      </c>
      <c r="AK272" t="s">
        <v>237</v>
      </c>
      <c r="AL272">
        <v>-89.969465999999997</v>
      </c>
      <c r="AM272">
        <v>100</v>
      </c>
      <c r="AN272">
        <v>1400</v>
      </c>
      <c r="AO272" t="s">
        <v>118</v>
      </c>
      <c r="AP272">
        <v>95</v>
      </c>
      <c r="AQ272">
        <v>85</v>
      </c>
      <c r="AR272">
        <v>384</v>
      </c>
      <c r="AZ272">
        <v>1200</v>
      </c>
      <c r="BA272">
        <v>1</v>
      </c>
      <c r="BB272" t="str">
        <f t="shared" si="18"/>
        <v xml:space="preserve">N35DC   </v>
      </c>
      <c r="BC272">
        <v>1</v>
      </c>
      <c r="BE272">
        <v>0</v>
      </c>
      <c r="BF272">
        <v>0</v>
      </c>
      <c r="BG272">
        <v>0</v>
      </c>
      <c r="BH272">
        <v>1475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"17:43:19.539"</f>
        <v>17:43:19.539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16</v>
      </c>
      <c r="CR272">
        <v>0</v>
      </c>
      <c r="CW272">
        <v>5464567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"10/21/2020 17:43:11.606"</f>
        <v>10/21/2020 17:43:11.606</v>
      </c>
      <c r="C273" t="str">
        <f t="shared" si="17"/>
        <v>FFDFD3C0</v>
      </c>
      <c r="D273" t="s">
        <v>128</v>
      </c>
      <c r="E273">
        <v>9</v>
      </c>
      <c r="H273">
        <v>257</v>
      </c>
      <c r="I273" t="s">
        <v>129</v>
      </c>
      <c r="J273" t="s">
        <v>126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9"/>
        <v>17:43:19.531</v>
      </c>
      <c r="T273" t="str">
        <f t="shared" si="19"/>
        <v>17:43:19.531</v>
      </c>
      <c r="U273" t="str">
        <f t="shared" si="16"/>
        <v>A3E2C2</v>
      </c>
      <c r="V273">
        <v>0</v>
      </c>
      <c r="W273">
        <v>0</v>
      </c>
      <c r="X273">
        <v>1</v>
      </c>
      <c r="Z273">
        <v>0</v>
      </c>
      <c r="AA273">
        <v>10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1</v>
      </c>
      <c r="AH273">
        <v>0</v>
      </c>
      <c r="AI273" t="s">
        <v>236</v>
      </c>
      <c r="AJ273">
        <v>30.060030999999999</v>
      </c>
      <c r="AK273" t="s">
        <v>237</v>
      </c>
      <c r="AL273">
        <v>-89.969465999999997</v>
      </c>
      <c r="AM273">
        <v>100</v>
      </c>
      <c r="AN273">
        <v>1400</v>
      </c>
      <c r="AO273" t="s">
        <v>118</v>
      </c>
      <c r="AP273">
        <v>95</v>
      </c>
      <c r="AQ273">
        <v>85</v>
      </c>
      <c r="AR273">
        <v>384</v>
      </c>
      <c r="AZ273">
        <v>1200</v>
      </c>
      <c r="BA273">
        <v>1</v>
      </c>
      <c r="BB273" t="str">
        <f t="shared" si="18"/>
        <v xml:space="preserve">N35DC   </v>
      </c>
      <c r="BC273">
        <v>1</v>
      </c>
      <c r="BE273">
        <v>0</v>
      </c>
      <c r="BF273">
        <v>0</v>
      </c>
      <c r="BG273">
        <v>0</v>
      </c>
      <c r="BH273">
        <v>1475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"17:43:19.539"</f>
        <v>17:43:19.539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16</v>
      </c>
      <c r="CR273">
        <v>0</v>
      </c>
      <c r="CW273">
        <v>5464567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"10/21/2020 17:43:11.606"</f>
        <v>10/21/2020 17:43:11.606</v>
      </c>
      <c r="C274" t="str">
        <f t="shared" si="17"/>
        <v>FFDFD3C0</v>
      </c>
      <c r="D274" t="s">
        <v>113</v>
      </c>
      <c r="E274">
        <v>4</v>
      </c>
      <c r="H274">
        <v>162</v>
      </c>
      <c r="I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9"/>
        <v>17:43:19.531</v>
      </c>
      <c r="T274" t="str">
        <f t="shared" si="19"/>
        <v>17:43:19.531</v>
      </c>
      <c r="U274" t="str">
        <f t="shared" si="16"/>
        <v>A3E2C2</v>
      </c>
      <c r="V274">
        <v>0</v>
      </c>
      <c r="W274">
        <v>0</v>
      </c>
      <c r="X274">
        <v>1</v>
      </c>
      <c r="Z274">
        <v>0</v>
      </c>
      <c r="AA274">
        <v>10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1</v>
      </c>
      <c r="AH274">
        <v>0</v>
      </c>
      <c r="AI274" t="s">
        <v>236</v>
      </c>
      <c r="AJ274">
        <v>30.060030999999999</v>
      </c>
      <c r="AK274" t="s">
        <v>237</v>
      </c>
      <c r="AL274">
        <v>-89.969465999999997</v>
      </c>
      <c r="AM274">
        <v>100</v>
      </c>
      <c r="AN274">
        <v>1400</v>
      </c>
      <c r="AO274" t="s">
        <v>118</v>
      </c>
      <c r="AP274">
        <v>95</v>
      </c>
      <c r="AQ274">
        <v>85</v>
      </c>
      <c r="AR274">
        <v>384</v>
      </c>
      <c r="AZ274">
        <v>1200</v>
      </c>
      <c r="BA274">
        <v>1</v>
      </c>
      <c r="BB274" t="str">
        <f t="shared" si="18"/>
        <v xml:space="preserve">N35DC   </v>
      </c>
      <c r="BC274">
        <v>1</v>
      </c>
      <c r="BE274">
        <v>0</v>
      </c>
      <c r="BF274">
        <v>0</v>
      </c>
      <c r="BG274">
        <v>0</v>
      </c>
      <c r="BH274">
        <v>1475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"17:43:19.539"</f>
        <v>17:43:19.539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16</v>
      </c>
      <c r="CR274">
        <v>0</v>
      </c>
      <c r="CW274">
        <v>5464567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"10/21/2020 17:43:12.668"</f>
        <v>10/21/2020 17:43:12.668</v>
      </c>
      <c r="C275" t="str">
        <f t="shared" si="17"/>
        <v>FFDFD3C0</v>
      </c>
      <c r="D275" t="s">
        <v>130</v>
      </c>
      <c r="E275">
        <v>3</v>
      </c>
      <c r="F275">
        <v>2003</v>
      </c>
      <c r="G275" t="s">
        <v>131</v>
      </c>
      <c r="J275" t="s">
        <v>132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"17:43:20.602"</f>
        <v>17:43:20.602</v>
      </c>
      <c r="T275" t="str">
        <f>"17:43:20.502"</f>
        <v>17:43:20.502</v>
      </c>
      <c r="U275" t="str">
        <f t="shared" si="16"/>
        <v>A3E2C2</v>
      </c>
      <c r="V275">
        <v>0</v>
      </c>
      <c r="W275">
        <v>0</v>
      </c>
      <c r="X275">
        <v>1</v>
      </c>
      <c r="Z275">
        <v>0</v>
      </c>
      <c r="AA275">
        <v>10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1</v>
      </c>
      <c r="AH275">
        <v>0</v>
      </c>
      <c r="AI275" t="s">
        <v>238</v>
      </c>
      <c r="AJ275">
        <v>30.060503000000001</v>
      </c>
      <c r="AK275" t="s">
        <v>239</v>
      </c>
      <c r="AL275">
        <v>-89.968907999999999</v>
      </c>
      <c r="AM275">
        <v>100</v>
      </c>
      <c r="AN275">
        <v>1400</v>
      </c>
      <c r="AO275" t="s">
        <v>118</v>
      </c>
      <c r="AP275">
        <v>95</v>
      </c>
      <c r="AQ275">
        <v>85</v>
      </c>
      <c r="AR275">
        <v>448</v>
      </c>
      <c r="AZ275">
        <v>1200</v>
      </c>
      <c r="BA275">
        <v>1</v>
      </c>
      <c r="BB275" t="str">
        <f t="shared" si="18"/>
        <v xml:space="preserve">N35DC   </v>
      </c>
      <c r="BC275">
        <v>1</v>
      </c>
      <c r="BE275">
        <v>0</v>
      </c>
      <c r="BF275">
        <v>0</v>
      </c>
      <c r="BG275">
        <v>0</v>
      </c>
      <c r="BH275">
        <v>1475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"17:43:20.604"</f>
        <v>17:43:20.604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16</v>
      </c>
      <c r="CR275">
        <v>3</v>
      </c>
      <c r="CW275">
        <v>160374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"10/21/2020 17:43:12.668"</f>
        <v>10/21/2020 17:43:12.668</v>
      </c>
      <c r="C276" t="str">
        <f t="shared" si="17"/>
        <v>FFDFD3C0</v>
      </c>
      <c r="D276" t="s">
        <v>124</v>
      </c>
      <c r="E276">
        <v>2</v>
      </c>
      <c r="H276">
        <v>14</v>
      </c>
      <c r="I276" t="s">
        <v>125</v>
      </c>
      <c r="J276" t="s">
        <v>126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"17:43:20.602"</f>
        <v>17:43:20.602</v>
      </c>
      <c r="T276" t="str">
        <f>"17:43:20.502"</f>
        <v>17:43:20.502</v>
      </c>
      <c r="U276" t="str">
        <f t="shared" si="16"/>
        <v>A3E2C2</v>
      </c>
      <c r="V276">
        <v>0</v>
      </c>
      <c r="W276">
        <v>0</v>
      </c>
      <c r="X276">
        <v>1</v>
      </c>
      <c r="Z276">
        <v>0</v>
      </c>
      <c r="AA276">
        <v>10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1</v>
      </c>
      <c r="AH276">
        <v>0</v>
      </c>
      <c r="AI276" t="s">
        <v>238</v>
      </c>
      <c r="AJ276">
        <v>30.060503000000001</v>
      </c>
      <c r="AK276" t="s">
        <v>239</v>
      </c>
      <c r="AL276">
        <v>-89.968907999999999</v>
      </c>
      <c r="AM276">
        <v>100</v>
      </c>
      <c r="AN276">
        <v>1400</v>
      </c>
      <c r="AO276" t="s">
        <v>118</v>
      </c>
      <c r="AP276">
        <v>95</v>
      </c>
      <c r="AQ276">
        <v>85</v>
      </c>
      <c r="AR276">
        <v>448</v>
      </c>
      <c r="AZ276">
        <v>1200</v>
      </c>
      <c r="BA276">
        <v>1</v>
      </c>
      <c r="BB276" t="str">
        <f t="shared" si="18"/>
        <v xml:space="preserve">N35DC   </v>
      </c>
      <c r="BC276">
        <v>1</v>
      </c>
      <c r="BE276">
        <v>0</v>
      </c>
      <c r="BF276">
        <v>0</v>
      </c>
      <c r="BG276">
        <v>0</v>
      </c>
      <c r="BH276">
        <v>1475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"17:43:20.604"</f>
        <v>17:43:20.604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16</v>
      </c>
      <c r="CR276">
        <v>3</v>
      </c>
      <c r="CW276">
        <v>160374</v>
      </c>
      <c r="CY276">
        <v>1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"10/21/2020 17:43:12.668"</f>
        <v>10/21/2020 17:43:12.668</v>
      </c>
      <c r="C277" t="str">
        <f t="shared" si="17"/>
        <v>FFDFD3C0</v>
      </c>
      <c r="D277" t="s">
        <v>133</v>
      </c>
      <c r="E277">
        <v>1</v>
      </c>
      <c r="F277">
        <v>1001</v>
      </c>
      <c r="G277" t="s">
        <v>114</v>
      </c>
      <c r="J277" t="s">
        <v>134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"17:43:20.602"</f>
        <v>17:43:20.602</v>
      </c>
      <c r="T277" t="str">
        <f>"17:43:20.502"</f>
        <v>17:43:20.502</v>
      </c>
      <c r="U277" t="str">
        <f t="shared" si="16"/>
        <v>A3E2C2</v>
      </c>
      <c r="V277">
        <v>0</v>
      </c>
      <c r="W277">
        <v>0</v>
      </c>
      <c r="X277">
        <v>1</v>
      </c>
      <c r="Z277">
        <v>0</v>
      </c>
      <c r="AA277">
        <v>10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1</v>
      </c>
      <c r="AH277">
        <v>0</v>
      </c>
      <c r="AI277" t="s">
        <v>238</v>
      </c>
      <c r="AJ277">
        <v>30.060503000000001</v>
      </c>
      <c r="AK277" t="s">
        <v>239</v>
      </c>
      <c r="AL277">
        <v>-89.968907999999999</v>
      </c>
      <c r="AM277">
        <v>100</v>
      </c>
      <c r="AN277">
        <v>1400</v>
      </c>
      <c r="AO277" t="s">
        <v>118</v>
      </c>
      <c r="AP277">
        <v>95</v>
      </c>
      <c r="AQ277">
        <v>85</v>
      </c>
      <c r="AR277">
        <v>448</v>
      </c>
      <c r="AZ277">
        <v>1200</v>
      </c>
      <c r="BA277">
        <v>1</v>
      </c>
      <c r="BB277" t="str">
        <f t="shared" si="18"/>
        <v xml:space="preserve">N35DC   </v>
      </c>
      <c r="BC277">
        <v>1</v>
      </c>
      <c r="BE277">
        <v>0</v>
      </c>
      <c r="BF277">
        <v>0</v>
      </c>
      <c r="BG277">
        <v>0</v>
      </c>
      <c r="BH277">
        <v>1475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"17:43:20.604"</f>
        <v>17:43:20.604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16</v>
      </c>
      <c r="CR277">
        <v>3</v>
      </c>
      <c r="CW277">
        <v>160374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"10/21/2020 17:43:12.668"</f>
        <v>10/21/2020 17:43:12.668</v>
      </c>
      <c r="C278" t="str">
        <f t="shared" si="17"/>
        <v>FFDFD3C0</v>
      </c>
      <c r="D278" t="s">
        <v>128</v>
      </c>
      <c r="E278">
        <v>9</v>
      </c>
      <c r="H278">
        <v>257</v>
      </c>
      <c r="I278" t="s">
        <v>129</v>
      </c>
      <c r="J278" t="s">
        <v>126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"17:43:20.602"</f>
        <v>17:43:20.602</v>
      </c>
      <c r="T278" t="str">
        <f>"17:43:20.502"</f>
        <v>17:43:20.502</v>
      </c>
      <c r="U278" t="str">
        <f t="shared" si="16"/>
        <v>A3E2C2</v>
      </c>
      <c r="V278">
        <v>0</v>
      </c>
      <c r="W278">
        <v>0</v>
      </c>
      <c r="X278">
        <v>1</v>
      </c>
      <c r="Z278">
        <v>0</v>
      </c>
      <c r="AA278">
        <v>10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1</v>
      </c>
      <c r="AH278">
        <v>0</v>
      </c>
      <c r="AI278" t="s">
        <v>238</v>
      </c>
      <c r="AJ278">
        <v>30.060503000000001</v>
      </c>
      <c r="AK278" t="s">
        <v>239</v>
      </c>
      <c r="AL278">
        <v>-89.968907999999999</v>
      </c>
      <c r="AM278">
        <v>100</v>
      </c>
      <c r="AN278">
        <v>1400</v>
      </c>
      <c r="AO278" t="s">
        <v>118</v>
      </c>
      <c r="AP278">
        <v>95</v>
      </c>
      <c r="AQ278">
        <v>85</v>
      </c>
      <c r="AR278">
        <v>448</v>
      </c>
      <c r="AZ278">
        <v>1200</v>
      </c>
      <c r="BA278">
        <v>1</v>
      </c>
      <c r="BB278" t="str">
        <f t="shared" si="18"/>
        <v xml:space="preserve">N35DC   </v>
      </c>
      <c r="BC278">
        <v>1</v>
      </c>
      <c r="BE278">
        <v>0</v>
      </c>
      <c r="BF278">
        <v>0</v>
      </c>
      <c r="BG278">
        <v>0</v>
      </c>
      <c r="BH278">
        <v>1475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"17:43:20.604"</f>
        <v>17:43:20.604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16</v>
      </c>
      <c r="CR278">
        <v>3</v>
      </c>
      <c r="CW278">
        <v>160374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"10/21/2020 17:43:12.668"</f>
        <v>10/21/2020 17:43:12.668</v>
      </c>
      <c r="C279" t="str">
        <f t="shared" si="17"/>
        <v>FFDFD3C0</v>
      </c>
      <c r="D279" t="s">
        <v>113</v>
      </c>
      <c r="E279">
        <v>4</v>
      </c>
      <c r="H279">
        <v>162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"17:43:20.602"</f>
        <v>17:43:20.602</v>
      </c>
      <c r="T279" t="str">
        <f>"17:43:20.502"</f>
        <v>17:43:20.502</v>
      </c>
      <c r="U279" t="str">
        <f t="shared" si="16"/>
        <v>A3E2C2</v>
      </c>
      <c r="V279">
        <v>0</v>
      </c>
      <c r="W279">
        <v>0</v>
      </c>
      <c r="X279">
        <v>1</v>
      </c>
      <c r="Z279">
        <v>0</v>
      </c>
      <c r="AA279">
        <v>10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1</v>
      </c>
      <c r="AH279">
        <v>0</v>
      </c>
      <c r="AI279" t="s">
        <v>238</v>
      </c>
      <c r="AJ279">
        <v>30.060503000000001</v>
      </c>
      <c r="AK279" t="s">
        <v>239</v>
      </c>
      <c r="AL279">
        <v>-89.968907999999999</v>
      </c>
      <c r="AM279">
        <v>100</v>
      </c>
      <c r="AN279">
        <v>1400</v>
      </c>
      <c r="AO279" t="s">
        <v>118</v>
      </c>
      <c r="AP279">
        <v>95</v>
      </c>
      <c r="AQ279">
        <v>85</v>
      </c>
      <c r="AR279">
        <v>448</v>
      </c>
      <c r="AZ279">
        <v>1200</v>
      </c>
      <c r="BA279">
        <v>1</v>
      </c>
      <c r="BB279" t="str">
        <f t="shared" si="18"/>
        <v xml:space="preserve">N35DC   </v>
      </c>
      <c r="BC279">
        <v>1</v>
      </c>
      <c r="BE279">
        <v>0</v>
      </c>
      <c r="BF279">
        <v>0</v>
      </c>
      <c r="BG279">
        <v>0</v>
      </c>
      <c r="BH279">
        <v>1475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"17:43:20.604"</f>
        <v>17:43:20.604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16</v>
      </c>
      <c r="CR279">
        <v>3</v>
      </c>
      <c r="CW279">
        <v>160374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"10/21/2020 17:43:15.652"</f>
        <v>10/21/2020 17:43:15.652</v>
      </c>
      <c r="C280" t="str">
        <f t="shared" si="17"/>
        <v>FFDFD3C0</v>
      </c>
      <c r="D280" t="s">
        <v>124</v>
      </c>
      <c r="E280">
        <v>2</v>
      </c>
      <c r="H280">
        <v>14</v>
      </c>
      <c r="I280" t="s">
        <v>125</v>
      </c>
      <c r="J280" t="s">
        <v>126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"17:43:23.586"</f>
        <v>17:43:23.586</v>
      </c>
      <c r="T280" t="str">
        <f>"17:43:23.486"</f>
        <v>17:43:23.486</v>
      </c>
      <c r="U280" t="str">
        <f t="shared" si="16"/>
        <v>A3E2C2</v>
      </c>
      <c r="V280">
        <v>0</v>
      </c>
      <c r="W280">
        <v>0</v>
      </c>
      <c r="X280">
        <v>1</v>
      </c>
      <c r="Z280">
        <v>0</v>
      </c>
      <c r="AA280">
        <v>10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1</v>
      </c>
      <c r="AH280">
        <v>0</v>
      </c>
      <c r="AI280" t="s">
        <v>240</v>
      </c>
      <c r="AJ280">
        <v>30.061661999999998</v>
      </c>
      <c r="AK280" t="s">
        <v>241</v>
      </c>
      <c r="AL280">
        <v>-89.967427000000001</v>
      </c>
      <c r="AM280">
        <v>100</v>
      </c>
      <c r="AN280">
        <v>1400</v>
      </c>
      <c r="AO280" t="s">
        <v>118</v>
      </c>
      <c r="AP280">
        <v>96</v>
      </c>
      <c r="AQ280">
        <v>84</v>
      </c>
      <c r="AR280">
        <v>64</v>
      </c>
      <c r="AZ280">
        <v>1200</v>
      </c>
      <c r="BA280">
        <v>1</v>
      </c>
      <c r="BB280" t="str">
        <f t="shared" si="18"/>
        <v xml:space="preserve">N35DC   </v>
      </c>
      <c r="BC280">
        <v>1</v>
      </c>
      <c r="BE280">
        <v>0</v>
      </c>
      <c r="BF280">
        <v>0</v>
      </c>
      <c r="BG280">
        <v>0</v>
      </c>
      <c r="BH280">
        <v>1500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"17:43:23.589"</f>
        <v>17:43:23.589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16</v>
      </c>
      <c r="CR280">
        <v>0</v>
      </c>
      <c r="CW280">
        <v>5467560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"10/21/2020 17:43:15.652"</f>
        <v>10/21/2020 17:43:15.652</v>
      </c>
      <c r="C281" t="str">
        <f t="shared" si="17"/>
        <v>FFDFD3C0</v>
      </c>
      <c r="D281" t="s">
        <v>130</v>
      </c>
      <c r="E281">
        <v>3</v>
      </c>
      <c r="F281">
        <v>2003</v>
      </c>
      <c r="G281" t="s">
        <v>131</v>
      </c>
      <c r="J281" t="s">
        <v>132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"17:43:23.586"</f>
        <v>17:43:23.586</v>
      </c>
      <c r="T281" t="str">
        <f>"17:43:23.486"</f>
        <v>17:43:23.486</v>
      </c>
      <c r="U281" t="str">
        <f t="shared" si="16"/>
        <v>A3E2C2</v>
      </c>
      <c r="V281">
        <v>0</v>
      </c>
      <c r="W281">
        <v>0</v>
      </c>
      <c r="X281">
        <v>1</v>
      </c>
      <c r="Z281">
        <v>0</v>
      </c>
      <c r="AA281">
        <v>10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1</v>
      </c>
      <c r="AH281">
        <v>0</v>
      </c>
      <c r="AI281" t="s">
        <v>240</v>
      </c>
      <c r="AJ281">
        <v>30.061661999999998</v>
      </c>
      <c r="AK281" t="s">
        <v>241</v>
      </c>
      <c r="AL281">
        <v>-89.967427000000001</v>
      </c>
      <c r="AM281">
        <v>100</v>
      </c>
      <c r="AN281">
        <v>1400</v>
      </c>
      <c r="AO281" t="s">
        <v>118</v>
      </c>
      <c r="AP281">
        <v>96</v>
      </c>
      <c r="AQ281">
        <v>84</v>
      </c>
      <c r="AR281">
        <v>64</v>
      </c>
      <c r="AZ281">
        <v>1200</v>
      </c>
      <c r="BA281">
        <v>1</v>
      </c>
      <c r="BB281" t="str">
        <f t="shared" si="18"/>
        <v xml:space="preserve">N35DC   </v>
      </c>
      <c r="BC281">
        <v>1</v>
      </c>
      <c r="BE281">
        <v>0</v>
      </c>
      <c r="BF281">
        <v>0</v>
      </c>
      <c r="BG281">
        <v>0</v>
      </c>
      <c r="BH281">
        <v>1500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"17:43:23.589"</f>
        <v>17:43:23.589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16</v>
      </c>
      <c r="CR281">
        <v>0</v>
      </c>
      <c r="CW281">
        <v>5467560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"10/21/2020 17:43:15.652"</f>
        <v>10/21/2020 17:43:15.652</v>
      </c>
      <c r="C282" t="str">
        <f t="shared" si="17"/>
        <v>FFDFD3C0</v>
      </c>
      <c r="D282" t="s">
        <v>128</v>
      </c>
      <c r="E282">
        <v>9</v>
      </c>
      <c r="H282">
        <v>257</v>
      </c>
      <c r="I282" t="s">
        <v>129</v>
      </c>
      <c r="J282" t="s">
        <v>126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"17:43:23.586"</f>
        <v>17:43:23.586</v>
      </c>
      <c r="T282" t="str">
        <f>"17:43:23.486"</f>
        <v>17:43:23.486</v>
      </c>
      <c r="U282" t="str">
        <f t="shared" si="16"/>
        <v>A3E2C2</v>
      </c>
      <c r="V282">
        <v>0</v>
      </c>
      <c r="W282">
        <v>0</v>
      </c>
      <c r="X282">
        <v>1</v>
      </c>
      <c r="Z282">
        <v>0</v>
      </c>
      <c r="AA282">
        <v>10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1</v>
      </c>
      <c r="AH282">
        <v>0</v>
      </c>
      <c r="AI282" t="s">
        <v>240</v>
      </c>
      <c r="AJ282">
        <v>30.061661999999998</v>
      </c>
      <c r="AK282" t="s">
        <v>241</v>
      </c>
      <c r="AL282">
        <v>-89.967427000000001</v>
      </c>
      <c r="AM282">
        <v>100</v>
      </c>
      <c r="AN282">
        <v>1400</v>
      </c>
      <c r="AO282" t="s">
        <v>118</v>
      </c>
      <c r="AP282">
        <v>96</v>
      </c>
      <c r="AQ282">
        <v>84</v>
      </c>
      <c r="AR282">
        <v>64</v>
      </c>
      <c r="AZ282">
        <v>1200</v>
      </c>
      <c r="BA282">
        <v>1</v>
      </c>
      <c r="BB282" t="str">
        <f t="shared" si="18"/>
        <v xml:space="preserve">N35DC   </v>
      </c>
      <c r="BC282">
        <v>1</v>
      </c>
      <c r="BE282">
        <v>0</v>
      </c>
      <c r="BF282">
        <v>0</v>
      </c>
      <c r="BG282">
        <v>0</v>
      </c>
      <c r="BH282">
        <v>1500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"17:43:23.589"</f>
        <v>17:43:23.589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16</v>
      </c>
      <c r="CR282">
        <v>0</v>
      </c>
      <c r="CW282">
        <v>5467560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"10/21/2020 17:43:15.652"</f>
        <v>10/21/2020 17:43:15.652</v>
      </c>
      <c r="C283" t="str">
        <f t="shared" si="17"/>
        <v>FFDFD3C0</v>
      </c>
      <c r="D283" t="s">
        <v>113</v>
      </c>
      <c r="E283">
        <v>4</v>
      </c>
      <c r="H283">
        <v>162</v>
      </c>
      <c r="I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"17:43:23.586"</f>
        <v>17:43:23.586</v>
      </c>
      <c r="T283" t="str">
        <f>"17:43:23.486"</f>
        <v>17:43:23.486</v>
      </c>
      <c r="U283" t="str">
        <f t="shared" si="16"/>
        <v>A3E2C2</v>
      </c>
      <c r="V283">
        <v>0</v>
      </c>
      <c r="W283">
        <v>0</v>
      </c>
      <c r="X283">
        <v>1</v>
      </c>
      <c r="Z283">
        <v>0</v>
      </c>
      <c r="AA283">
        <v>10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1</v>
      </c>
      <c r="AH283">
        <v>0</v>
      </c>
      <c r="AI283" t="s">
        <v>240</v>
      </c>
      <c r="AJ283">
        <v>30.061661999999998</v>
      </c>
      <c r="AK283" t="s">
        <v>241</v>
      </c>
      <c r="AL283">
        <v>-89.967427000000001</v>
      </c>
      <c r="AM283">
        <v>100</v>
      </c>
      <c r="AN283">
        <v>1400</v>
      </c>
      <c r="AO283" t="s">
        <v>118</v>
      </c>
      <c r="AP283">
        <v>96</v>
      </c>
      <c r="AQ283">
        <v>84</v>
      </c>
      <c r="AR283">
        <v>64</v>
      </c>
      <c r="AZ283">
        <v>1200</v>
      </c>
      <c r="BA283">
        <v>1</v>
      </c>
      <c r="BB283" t="str">
        <f t="shared" si="18"/>
        <v xml:space="preserve">N35DC   </v>
      </c>
      <c r="BC283">
        <v>1</v>
      </c>
      <c r="BE283">
        <v>0</v>
      </c>
      <c r="BF283">
        <v>0</v>
      </c>
      <c r="BG283">
        <v>0</v>
      </c>
      <c r="BH283">
        <v>1500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"17:43:23.589"</f>
        <v>17:43:23.589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16</v>
      </c>
      <c r="CR283">
        <v>0</v>
      </c>
      <c r="CW283">
        <v>5467560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"10/21/2020 17:43:15.652"</f>
        <v>10/21/2020 17:43:15.652</v>
      </c>
      <c r="C284" t="str">
        <f t="shared" si="17"/>
        <v>FFDFD3C0</v>
      </c>
      <c r="D284" t="s">
        <v>133</v>
      </c>
      <c r="E284">
        <v>1</v>
      </c>
      <c r="F284">
        <v>1001</v>
      </c>
      <c r="G284" t="s">
        <v>114</v>
      </c>
      <c r="J284" t="s">
        <v>134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"17:43:23.586"</f>
        <v>17:43:23.586</v>
      </c>
      <c r="T284" t="str">
        <f>"17:43:23.486"</f>
        <v>17:43:23.486</v>
      </c>
      <c r="U284" t="str">
        <f t="shared" si="16"/>
        <v>A3E2C2</v>
      </c>
      <c r="V284">
        <v>0</v>
      </c>
      <c r="W284">
        <v>0</v>
      </c>
      <c r="X284">
        <v>1</v>
      </c>
      <c r="Z284">
        <v>0</v>
      </c>
      <c r="AA284">
        <v>10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1</v>
      </c>
      <c r="AH284">
        <v>0</v>
      </c>
      <c r="AI284" t="s">
        <v>240</v>
      </c>
      <c r="AJ284">
        <v>30.061661999999998</v>
      </c>
      <c r="AK284" t="s">
        <v>241</v>
      </c>
      <c r="AL284">
        <v>-89.967427000000001</v>
      </c>
      <c r="AM284">
        <v>100</v>
      </c>
      <c r="AN284">
        <v>1400</v>
      </c>
      <c r="AO284" t="s">
        <v>118</v>
      </c>
      <c r="AP284">
        <v>96</v>
      </c>
      <c r="AQ284">
        <v>84</v>
      </c>
      <c r="AR284">
        <v>64</v>
      </c>
      <c r="AZ284">
        <v>1200</v>
      </c>
      <c r="BA284">
        <v>1</v>
      </c>
      <c r="BB284" t="str">
        <f t="shared" si="18"/>
        <v xml:space="preserve">N35DC   </v>
      </c>
      <c r="BC284">
        <v>1</v>
      </c>
      <c r="BE284">
        <v>0</v>
      </c>
      <c r="BF284">
        <v>0</v>
      </c>
      <c r="BG284">
        <v>0</v>
      </c>
      <c r="BH284">
        <v>1500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"17:43:23.589"</f>
        <v>17:43:23.589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16</v>
      </c>
      <c r="CR284">
        <v>0</v>
      </c>
      <c r="CW284">
        <v>5467560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"10/21/2020 17:43:18.853"</f>
        <v>10/21/2020 17:43:18.853</v>
      </c>
      <c r="C285" t="str">
        <f t="shared" si="17"/>
        <v>FFDFD3C0</v>
      </c>
      <c r="D285" t="s">
        <v>113</v>
      </c>
      <c r="E285">
        <v>4</v>
      </c>
      <c r="H285">
        <v>162</v>
      </c>
      <c r="I285" t="s">
        <v>114</v>
      </c>
      <c r="J285" t="s">
        <v>115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"17:43:26.797"</f>
        <v>17:43:26.797</v>
      </c>
      <c r="T285" t="str">
        <f>"17:43:26.697"</f>
        <v>17:43:26.697</v>
      </c>
      <c r="U285" t="str">
        <f t="shared" si="16"/>
        <v>A3E2C2</v>
      </c>
      <c r="V285">
        <v>0</v>
      </c>
      <c r="W285">
        <v>0</v>
      </c>
      <c r="X285">
        <v>1</v>
      </c>
      <c r="Z285">
        <v>0</v>
      </c>
      <c r="AA285">
        <v>10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1</v>
      </c>
      <c r="AH285">
        <v>0</v>
      </c>
      <c r="AI285" t="s">
        <v>242</v>
      </c>
      <c r="AJ285">
        <v>30.062906999999999</v>
      </c>
      <c r="AK285" t="s">
        <v>243</v>
      </c>
      <c r="AL285">
        <v>-89.965754000000004</v>
      </c>
      <c r="AM285">
        <v>100</v>
      </c>
      <c r="AN285">
        <v>1400</v>
      </c>
      <c r="AO285" t="s">
        <v>118</v>
      </c>
      <c r="AP285">
        <v>98</v>
      </c>
      <c r="AQ285">
        <v>85</v>
      </c>
      <c r="AR285">
        <v>-512</v>
      </c>
      <c r="AZ285">
        <v>1200</v>
      </c>
      <c r="BA285">
        <v>1</v>
      </c>
      <c r="BB285" t="str">
        <f t="shared" si="18"/>
        <v xml:space="preserve">N35DC   </v>
      </c>
      <c r="BC285">
        <v>1</v>
      </c>
      <c r="BE285">
        <v>0</v>
      </c>
      <c r="BF285">
        <v>0</v>
      </c>
      <c r="BG285">
        <v>0</v>
      </c>
      <c r="BH285">
        <v>1475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"17:43:26.798"</f>
        <v>17:43:26.798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16</v>
      </c>
      <c r="CR285">
        <v>3</v>
      </c>
      <c r="CW285">
        <v>164346</v>
      </c>
      <c r="CY285">
        <v>1</v>
      </c>
      <c r="CZ285">
        <v>0</v>
      </c>
      <c r="DA285">
        <v>0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"10/21/2020 17:43:18.853"</f>
        <v>10/21/2020 17:43:18.853</v>
      </c>
      <c r="C286" t="str">
        <f t="shared" si="17"/>
        <v>FFDFD3C0</v>
      </c>
      <c r="D286" t="s">
        <v>133</v>
      </c>
      <c r="E286">
        <v>1</v>
      </c>
      <c r="F286">
        <v>1001</v>
      </c>
      <c r="G286" t="s">
        <v>114</v>
      </c>
      <c r="J286" t="s">
        <v>134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"17:43:26.797"</f>
        <v>17:43:26.797</v>
      </c>
      <c r="T286" t="str">
        <f>"17:43:26.697"</f>
        <v>17:43:26.697</v>
      </c>
      <c r="U286" t="str">
        <f t="shared" si="16"/>
        <v>A3E2C2</v>
      </c>
      <c r="V286">
        <v>0</v>
      </c>
      <c r="W286">
        <v>0</v>
      </c>
      <c r="X286">
        <v>1</v>
      </c>
      <c r="Z286">
        <v>0</v>
      </c>
      <c r="AA286">
        <v>10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1</v>
      </c>
      <c r="AH286">
        <v>0</v>
      </c>
      <c r="AI286" t="s">
        <v>242</v>
      </c>
      <c r="AJ286">
        <v>30.062906999999999</v>
      </c>
      <c r="AK286" t="s">
        <v>243</v>
      </c>
      <c r="AL286">
        <v>-89.965754000000004</v>
      </c>
      <c r="AM286">
        <v>100</v>
      </c>
      <c r="AN286">
        <v>1400</v>
      </c>
      <c r="AO286" t="s">
        <v>118</v>
      </c>
      <c r="AP286">
        <v>98</v>
      </c>
      <c r="AQ286">
        <v>85</v>
      </c>
      <c r="AR286">
        <v>-512</v>
      </c>
      <c r="AZ286">
        <v>1200</v>
      </c>
      <c r="BA286">
        <v>1</v>
      </c>
      <c r="BB286" t="str">
        <f t="shared" si="18"/>
        <v xml:space="preserve">N35DC   </v>
      </c>
      <c r="BC286">
        <v>1</v>
      </c>
      <c r="BE286">
        <v>0</v>
      </c>
      <c r="BF286">
        <v>0</v>
      </c>
      <c r="BG286">
        <v>0</v>
      </c>
      <c r="BH286">
        <v>1475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"17:43:26.798"</f>
        <v>17:43:26.798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16</v>
      </c>
      <c r="CR286">
        <v>3</v>
      </c>
      <c r="CW286">
        <v>164346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"10/21/2020 17:43:18.853"</f>
        <v>10/21/2020 17:43:18.853</v>
      </c>
      <c r="C287" t="str">
        <f t="shared" si="17"/>
        <v>FFDFD3C0</v>
      </c>
      <c r="D287" t="s">
        <v>124</v>
      </c>
      <c r="E287">
        <v>2</v>
      </c>
      <c r="H287">
        <v>14</v>
      </c>
      <c r="I287" t="s">
        <v>125</v>
      </c>
      <c r="J287" t="s">
        <v>126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"17:43:26.797"</f>
        <v>17:43:26.797</v>
      </c>
      <c r="T287" t="str">
        <f>"17:43:26.697"</f>
        <v>17:43:26.697</v>
      </c>
      <c r="U287" t="str">
        <f t="shared" si="16"/>
        <v>A3E2C2</v>
      </c>
      <c r="V287">
        <v>0</v>
      </c>
      <c r="W287">
        <v>0</v>
      </c>
      <c r="X287">
        <v>1</v>
      </c>
      <c r="Z287">
        <v>0</v>
      </c>
      <c r="AA287">
        <v>10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1</v>
      </c>
      <c r="AH287">
        <v>0</v>
      </c>
      <c r="AI287" t="s">
        <v>242</v>
      </c>
      <c r="AJ287">
        <v>30.062906999999999</v>
      </c>
      <c r="AK287" t="s">
        <v>243</v>
      </c>
      <c r="AL287">
        <v>-89.965754000000004</v>
      </c>
      <c r="AM287">
        <v>100</v>
      </c>
      <c r="AN287">
        <v>1400</v>
      </c>
      <c r="AO287" t="s">
        <v>118</v>
      </c>
      <c r="AP287">
        <v>98</v>
      </c>
      <c r="AQ287">
        <v>85</v>
      </c>
      <c r="AR287">
        <v>-512</v>
      </c>
      <c r="AZ287">
        <v>1200</v>
      </c>
      <c r="BA287">
        <v>1</v>
      </c>
      <c r="BB287" t="str">
        <f t="shared" si="18"/>
        <v xml:space="preserve">N35DC   </v>
      </c>
      <c r="BC287">
        <v>1</v>
      </c>
      <c r="BE287">
        <v>0</v>
      </c>
      <c r="BF287">
        <v>0</v>
      </c>
      <c r="BG287">
        <v>0</v>
      </c>
      <c r="BH287">
        <v>1475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"17:43:26.798"</f>
        <v>17:43:26.798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16</v>
      </c>
      <c r="CR287">
        <v>3</v>
      </c>
      <c r="CW287">
        <v>164346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"10/21/2020 17:43:18.853"</f>
        <v>10/21/2020 17:43:18.853</v>
      </c>
      <c r="C288" t="str">
        <f t="shared" si="17"/>
        <v>FFDFD3C0</v>
      </c>
      <c r="D288" t="s">
        <v>130</v>
      </c>
      <c r="E288">
        <v>3</v>
      </c>
      <c r="F288">
        <v>2003</v>
      </c>
      <c r="G288" t="s">
        <v>131</v>
      </c>
      <c r="J288" t="s">
        <v>132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"17:43:26.797"</f>
        <v>17:43:26.797</v>
      </c>
      <c r="T288" t="str">
        <f>"17:43:26.697"</f>
        <v>17:43:26.697</v>
      </c>
      <c r="U288" t="str">
        <f t="shared" si="16"/>
        <v>A3E2C2</v>
      </c>
      <c r="V288">
        <v>0</v>
      </c>
      <c r="W288">
        <v>0</v>
      </c>
      <c r="X288">
        <v>1</v>
      </c>
      <c r="Z288">
        <v>0</v>
      </c>
      <c r="AA288">
        <v>10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1</v>
      </c>
      <c r="AH288">
        <v>0</v>
      </c>
      <c r="AI288" t="s">
        <v>242</v>
      </c>
      <c r="AJ288">
        <v>30.062906999999999</v>
      </c>
      <c r="AK288" t="s">
        <v>243</v>
      </c>
      <c r="AL288">
        <v>-89.965754000000004</v>
      </c>
      <c r="AM288">
        <v>100</v>
      </c>
      <c r="AN288">
        <v>1400</v>
      </c>
      <c r="AO288" t="s">
        <v>118</v>
      </c>
      <c r="AP288">
        <v>98</v>
      </c>
      <c r="AQ288">
        <v>85</v>
      </c>
      <c r="AR288">
        <v>-512</v>
      </c>
      <c r="AZ288">
        <v>1200</v>
      </c>
      <c r="BA288">
        <v>1</v>
      </c>
      <c r="BB288" t="str">
        <f t="shared" si="18"/>
        <v xml:space="preserve">N35DC   </v>
      </c>
      <c r="BC288">
        <v>1</v>
      </c>
      <c r="BE288">
        <v>0</v>
      </c>
      <c r="BF288">
        <v>0</v>
      </c>
      <c r="BG288">
        <v>0</v>
      </c>
      <c r="BH288">
        <v>1475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"17:43:26.798"</f>
        <v>17:43:26.798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16</v>
      </c>
      <c r="CR288">
        <v>3</v>
      </c>
      <c r="CW288">
        <v>164346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"10/21/2020 17:43:18.853"</f>
        <v>10/21/2020 17:43:18.853</v>
      </c>
      <c r="C289" t="str">
        <f t="shared" si="17"/>
        <v>FFDFD3C0</v>
      </c>
      <c r="D289" t="s">
        <v>128</v>
      </c>
      <c r="E289">
        <v>9</v>
      </c>
      <c r="H289">
        <v>257</v>
      </c>
      <c r="I289" t="s">
        <v>129</v>
      </c>
      <c r="J289" t="s">
        <v>126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"17:43:26.797"</f>
        <v>17:43:26.797</v>
      </c>
      <c r="T289" t="str">
        <f>"17:43:26.697"</f>
        <v>17:43:26.697</v>
      </c>
      <c r="U289" t="str">
        <f t="shared" si="16"/>
        <v>A3E2C2</v>
      </c>
      <c r="V289">
        <v>0</v>
      </c>
      <c r="W289">
        <v>0</v>
      </c>
      <c r="X289">
        <v>1</v>
      </c>
      <c r="Z289">
        <v>0</v>
      </c>
      <c r="AA289">
        <v>10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1</v>
      </c>
      <c r="AH289">
        <v>0</v>
      </c>
      <c r="AI289" t="s">
        <v>242</v>
      </c>
      <c r="AJ289">
        <v>30.062906999999999</v>
      </c>
      <c r="AK289" t="s">
        <v>243</v>
      </c>
      <c r="AL289">
        <v>-89.965754000000004</v>
      </c>
      <c r="AM289">
        <v>100</v>
      </c>
      <c r="AN289">
        <v>1400</v>
      </c>
      <c r="AO289" t="s">
        <v>118</v>
      </c>
      <c r="AP289">
        <v>98</v>
      </c>
      <c r="AQ289">
        <v>85</v>
      </c>
      <c r="AR289">
        <v>-512</v>
      </c>
      <c r="AZ289">
        <v>1200</v>
      </c>
      <c r="BA289">
        <v>1</v>
      </c>
      <c r="BB289" t="str">
        <f t="shared" si="18"/>
        <v xml:space="preserve">N35DC   </v>
      </c>
      <c r="BC289">
        <v>1</v>
      </c>
      <c r="BE289">
        <v>0</v>
      </c>
      <c r="BF289">
        <v>0</v>
      </c>
      <c r="BG289">
        <v>0</v>
      </c>
      <c r="BH289">
        <v>1475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"17:43:26.798"</f>
        <v>17:43:26.798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16</v>
      </c>
      <c r="CR289">
        <v>3</v>
      </c>
      <c r="CW289">
        <v>164346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"10/21/2020 17:43:19.649"</f>
        <v>10/21/2020 17:43:19.649</v>
      </c>
      <c r="C290" t="str">
        <f t="shared" si="17"/>
        <v>FFDFD3C0</v>
      </c>
      <c r="D290" t="s">
        <v>130</v>
      </c>
      <c r="E290">
        <v>3</v>
      </c>
      <c r="F290">
        <v>2003</v>
      </c>
      <c r="G290" t="s">
        <v>131</v>
      </c>
      <c r="J290" t="s">
        <v>132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"17:43:27.617"</f>
        <v>17:43:27.617</v>
      </c>
      <c r="T290" t="str">
        <f>"17:43:27.217"</f>
        <v>17:43:27.217</v>
      </c>
      <c r="U290" t="str">
        <f t="shared" si="16"/>
        <v>A3E2C2</v>
      </c>
      <c r="V290">
        <v>0</v>
      </c>
      <c r="W290">
        <v>0</v>
      </c>
      <c r="X290">
        <v>1</v>
      </c>
      <c r="Z290">
        <v>0</v>
      </c>
      <c r="AA290">
        <v>10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1</v>
      </c>
      <c r="AH290">
        <v>0</v>
      </c>
      <c r="AI290" t="s">
        <v>244</v>
      </c>
      <c r="AJ290">
        <v>30.063206999999998</v>
      </c>
      <c r="AK290" t="s">
        <v>245</v>
      </c>
      <c r="AL290">
        <v>-89.965323999999995</v>
      </c>
      <c r="AM290">
        <v>100</v>
      </c>
      <c r="AN290">
        <v>1400</v>
      </c>
      <c r="AO290" t="s">
        <v>118</v>
      </c>
      <c r="AP290">
        <v>99</v>
      </c>
      <c r="AQ290">
        <v>85</v>
      </c>
      <c r="AR290">
        <v>-576</v>
      </c>
      <c r="AZ290">
        <v>1200</v>
      </c>
      <c r="BA290">
        <v>1</v>
      </c>
      <c r="BB290" t="str">
        <f t="shared" si="18"/>
        <v xml:space="preserve">N35DC   </v>
      </c>
      <c r="BC290">
        <v>1</v>
      </c>
      <c r="BE290">
        <v>0</v>
      </c>
      <c r="BF290">
        <v>0</v>
      </c>
      <c r="BG290">
        <v>0</v>
      </c>
      <c r="BH290">
        <v>1475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"17:43:27.623"</f>
        <v>17:43:27.623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16</v>
      </c>
      <c r="CR290">
        <v>0</v>
      </c>
      <c r="CW290">
        <v>5470428</v>
      </c>
      <c r="CY290">
        <v>1</v>
      </c>
      <c r="CZ290">
        <v>0</v>
      </c>
      <c r="DA290">
        <v>0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"10/21/2020 17:43:19.649"</f>
        <v>10/21/2020 17:43:19.649</v>
      </c>
      <c r="C291" t="str">
        <f t="shared" si="17"/>
        <v>FFDFD3C0</v>
      </c>
      <c r="D291" t="s">
        <v>113</v>
      </c>
      <c r="E291">
        <v>4</v>
      </c>
      <c r="H291">
        <v>162</v>
      </c>
      <c r="I291" t="s">
        <v>114</v>
      </c>
      <c r="J291" t="s">
        <v>115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"17:43:27.617"</f>
        <v>17:43:27.617</v>
      </c>
      <c r="T291" t="str">
        <f>"17:43:27.217"</f>
        <v>17:43:27.217</v>
      </c>
      <c r="U291" t="str">
        <f t="shared" si="16"/>
        <v>A3E2C2</v>
      </c>
      <c r="V291">
        <v>0</v>
      </c>
      <c r="W291">
        <v>0</v>
      </c>
      <c r="X291">
        <v>1</v>
      </c>
      <c r="Z291">
        <v>0</v>
      </c>
      <c r="AA291">
        <v>10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1</v>
      </c>
      <c r="AH291">
        <v>0</v>
      </c>
      <c r="AI291" t="s">
        <v>244</v>
      </c>
      <c r="AJ291">
        <v>30.063206999999998</v>
      </c>
      <c r="AK291" t="s">
        <v>245</v>
      </c>
      <c r="AL291">
        <v>-89.965323999999995</v>
      </c>
      <c r="AM291">
        <v>100</v>
      </c>
      <c r="AN291">
        <v>1400</v>
      </c>
      <c r="AO291" t="s">
        <v>118</v>
      </c>
      <c r="AP291">
        <v>99</v>
      </c>
      <c r="AQ291">
        <v>85</v>
      </c>
      <c r="AR291">
        <v>-576</v>
      </c>
      <c r="AZ291">
        <v>1200</v>
      </c>
      <c r="BA291">
        <v>1</v>
      </c>
      <c r="BB291" t="str">
        <f t="shared" si="18"/>
        <v xml:space="preserve">N35DC   </v>
      </c>
      <c r="BC291">
        <v>1</v>
      </c>
      <c r="BE291">
        <v>0</v>
      </c>
      <c r="BF291">
        <v>0</v>
      </c>
      <c r="BG291">
        <v>0</v>
      </c>
      <c r="BH291">
        <v>1475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"17:43:27.623"</f>
        <v>17:43:27.623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16</v>
      </c>
      <c r="CR291">
        <v>0</v>
      </c>
      <c r="CW291">
        <v>5470428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"10/21/2020 17:43:19.649"</f>
        <v>10/21/2020 17:43:19.649</v>
      </c>
      <c r="C292" t="str">
        <f t="shared" si="17"/>
        <v>FFDFD3C0</v>
      </c>
      <c r="D292" t="s">
        <v>133</v>
      </c>
      <c r="E292">
        <v>1</v>
      </c>
      <c r="F292">
        <v>1001</v>
      </c>
      <c r="G292" t="s">
        <v>114</v>
      </c>
      <c r="J292" t="s">
        <v>134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"17:43:27.617"</f>
        <v>17:43:27.617</v>
      </c>
      <c r="T292" t="str">
        <f>"17:43:27.217"</f>
        <v>17:43:27.217</v>
      </c>
      <c r="U292" t="str">
        <f t="shared" si="16"/>
        <v>A3E2C2</v>
      </c>
      <c r="V292">
        <v>0</v>
      </c>
      <c r="W292">
        <v>0</v>
      </c>
      <c r="X292">
        <v>1</v>
      </c>
      <c r="Z292">
        <v>0</v>
      </c>
      <c r="AA292">
        <v>10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1</v>
      </c>
      <c r="AH292">
        <v>0</v>
      </c>
      <c r="AI292" t="s">
        <v>244</v>
      </c>
      <c r="AJ292">
        <v>30.063206999999998</v>
      </c>
      <c r="AK292" t="s">
        <v>245</v>
      </c>
      <c r="AL292">
        <v>-89.965323999999995</v>
      </c>
      <c r="AM292">
        <v>100</v>
      </c>
      <c r="AN292">
        <v>1400</v>
      </c>
      <c r="AO292" t="s">
        <v>118</v>
      </c>
      <c r="AP292">
        <v>99</v>
      </c>
      <c r="AQ292">
        <v>85</v>
      </c>
      <c r="AR292">
        <v>-576</v>
      </c>
      <c r="AZ292">
        <v>1200</v>
      </c>
      <c r="BA292">
        <v>1</v>
      </c>
      <c r="BB292" t="str">
        <f t="shared" si="18"/>
        <v xml:space="preserve">N35DC   </v>
      </c>
      <c r="BC292">
        <v>1</v>
      </c>
      <c r="BE292">
        <v>0</v>
      </c>
      <c r="BF292">
        <v>0</v>
      </c>
      <c r="BG292">
        <v>0</v>
      </c>
      <c r="BH292">
        <v>1475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"17:43:27.623"</f>
        <v>17:43:27.623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16</v>
      </c>
      <c r="CR292">
        <v>0</v>
      </c>
      <c r="CW292">
        <v>5470428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"10/21/2020 17:43:19.649"</f>
        <v>10/21/2020 17:43:19.649</v>
      </c>
      <c r="C293" t="str">
        <f t="shared" si="17"/>
        <v>FFDFD3C0</v>
      </c>
      <c r="D293" t="s">
        <v>124</v>
      </c>
      <c r="E293">
        <v>2</v>
      </c>
      <c r="H293">
        <v>14</v>
      </c>
      <c r="I293" t="s">
        <v>125</v>
      </c>
      <c r="J293" t="s">
        <v>126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"17:43:27.617"</f>
        <v>17:43:27.617</v>
      </c>
      <c r="T293" t="str">
        <f>"17:43:27.217"</f>
        <v>17:43:27.217</v>
      </c>
      <c r="U293" t="str">
        <f t="shared" si="16"/>
        <v>A3E2C2</v>
      </c>
      <c r="V293">
        <v>0</v>
      </c>
      <c r="W293">
        <v>0</v>
      </c>
      <c r="X293">
        <v>1</v>
      </c>
      <c r="Z293">
        <v>0</v>
      </c>
      <c r="AA293">
        <v>10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1</v>
      </c>
      <c r="AH293">
        <v>0</v>
      </c>
      <c r="AI293" t="s">
        <v>244</v>
      </c>
      <c r="AJ293">
        <v>30.063206999999998</v>
      </c>
      <c r="AK293" t="s">
        <v>245</v>
      </c>
      <c r="AL293">
        <v>-89.965323999999995</v>
      </c>
      <c r="AM293">
        <v>100</v>
      </c>
      <c r="AN293">
        <v>1400</v>
      </c>
      <c r="AO293" t="s">
        <v>118</v>
      </c>
      <c r="AP293">
        <v>99</v>
      </c>
      <c r="AQ293">
        <v>85</v>
      </c>
      <c r="AR293">
        <v>-576</v>
      </c>
      <c r="AZ293">
        <v>1200</v>
      </c>
      <c r="BA293">
        <v>1</v>
      </c>
      <c r="BB293" t="str">
        <f t="shared" si="18"/>
        <v xml:space="preserve">N35DC   </v>
      </c>
      <c r="BC293">
        <v>1</v>
      </c>
      <c r="BE293">
        <v>0</v>
      </c>
      <c r="BF293">
        <v>0</v>
      </c>
      <c r="BG293">
        <v>0</v>
      </c>
      <c r="BH293">
        <v>1475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"17:43:27.623"</f>
        <v>17:43:27.623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16</v>
      </c>
      <c r="CR293">
        <v>0</v>
      </c>
      <c r="CW293">
        <v>5470428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"10/21/2020 17:43:19.649"</f>
        <v>10/21/2020 17:43:19.649</v>
      </c>
      <c r="C294" t="str">
        <f t="shared" si="17"/>
        <v>FFDFD3C0</v>
      </c>
      <c r="D294" t="s">
        <v>128</v>
      </c>
      <c r="E294">
        <v>9</v>
      </c>
      <c r="H294">
        <v>257</v>
      </c>
      <c r="I294" t="s">
        <v>129</v>
      </c>
      <c r="J294" t="s">
        <v>126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"17:43:27.617"</f>
        <v>17:43:27.617</v>
      </c>
      <c r="T294" t="str">
        <f>"17:43:27.217"</f>
        <v>17:43:27.217</v>
      </c>
      <c r="U294" t="str">
        <f t="shared" si="16"/>
        <v>A3E2C2</v>
      </c>
      <c r="V294">
        <v>0</v>
      </c>
      <c r="W294">
        <v>0</v>
      </c>
      <c r="X294">
        <v>1</v>
      </c>
      <c r="Z294">
        <v>0</v>
      </c>
      <c r="AA294">
        <v>10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1</v>
      </c>
      <c r="AH294">
        <v>0</v>
      </c>
      <c r="AI294" t="s">
        <v>244</v>
      </c>
      <c r="AJ294">
        <v>30.063206999999998</v>
      </c>
      <c r="AK294" t="s">
        <v>245</v>
      </c>
      <c r="AL294">
        <v>-89.965323999999995</v>
      </c>
      <c r="AM294">
        <v>100</v>
      </c>
      <c r="AN294">
        <v>1400</v>
      </c>
      <c r="AO294" t="s">
        <v>118</v>
      </c>
      <c r="AP294">
        <v>99</v>
      </c>
      <c r="AQ294">
        <v>85</v>
      </c>
      <c r="AR294">
        <v>-576</v>
      </c>
      <c r="AZ294">
        <v>1200</v>
      </c>
      <c r="BA294">
        <v>1</v>
      </c>
      <c r="BB294" t="str">
        <f t="shared" si="18"/>
        <v xml:space="preserve">N35DC   </v>
      </c>
      <c r="BC294">
        <v>1</v>
      </c>
      <c r="BE294">
        <v>0</v>
      </c>
      <c r="BF294">
        <v>0</v>
      </c>
      <c r="BG294">
        <v>0</v>
      </c>
      <c r="BH294">
        <v>1475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"17:43:27.623"</f>
        <v>17:43:27.623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16</v>
      </c>
      <c r="CR294">
        <v>0</v>
      </c>
      <c r="CW294">
        <v>5470428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"10/21/2020 17:43:20.708"</f>
        <v>10/21/2020 17:43:20.708</v>
      </c>
      <c r="C295" t="str">
        <f t="shared" si="17"/>
        <v>FFDFD3C0</v>
      </c>
      <c r="D295" t="s">
        <v>124</v>
      </c>
      <c r="E295">
        <v>2</v>
      </c>
      <c r="H295">
        <v>14</v>
      </c>
      <c r="I295" t="s">
        <v>125</v>
      </c>
      <c r="J295" t="s">
        <v>126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"17:43:28.656"</f>
        <v>17:43:28.656</v>
      </c>
      <c r="T295" t="str">
        <f>"17:43:28.256"</f>
        <v>17:43:28.256</v>
      </c>
      <c r="U295" t="str">
        <f t="shared" si="16"/>
        <v>A3E2C2</v>
      </c>
      <c r="V295">
        <v>0</v>
      </c>
      <c r="W295">
        <v>0</v>
      </c>
      <c r="X295">
        <v>1</v>
      </c>
      <c r="Z295">
        <v>0</v>
      </c>
      <c r="AA295">
        <v>10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1</v>
      </c>
      <c r="AH295">
        <v>0</v>
      </c>
      <c r="AI295" t="s">
        <v>246</v>
      </c>
      <c r="AJ295">
        <v>30.063614999999999</v>
      </c>
      <c r="AK295" t="s">
        <v>247</v>
      </c>
      <c r="AL295">
        <v>-89.964787999999999</v>
      </c>
      <c r="AM295">
        <v>100</v>
      </c>
      <c r="AN295">
        <v>1400</v>
      </c>
      <c r="AO295" t="s">
        <v>118</v>
      </c>
      <c r="AP295">
        <v>100</v>
      </c>
      <c r="AQ295">
        <v>85</v>
      </c>
      <c r="AR295">
        <v>-704</v>
      </c>
      <c r="AZ295">
        <v>1200</v>
      </c>
      <c r="BA295">
        <v>1</v>
      </c>
      <c r="BB295" t="str">
        <f t="shared" si="18"/>
        <v xml:space="preserve">N35DC   </v>
      </c>
      <c r="BC295">
        <v>1</v>
      </c>
      <c r="BE295">
        <v>0</v>
      </c>
      <c r="BF295">
        <v>0</v>
      </c>
      <c r="BG295">
        <v>0</v>
      </c>
      <c r="BH295">
        <v>1475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"17:43:28.658"</f>
        <v>17:43:28.658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16</v>
      </c>
      <c r="CR295">
        <v>3</v>
      </c>
      <c r="CW295">
        <v>165541</v>
      </c>
      <c r="CY295">
        <v>1</v>
      </c>
      <c r="CZ295">
        <v>0</v>
      </c>
      <c r="DA295">
        <v>0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"10/21/2020 17:43:20.708"</f>
        <v>10/21/2020 17:43:20.708</v>
      </c>
      <c r="C296" t="str">
        <f t="shared" si="17"/>
        <v>FFDFD3C0</v>
      </c>
      <c r="D296" t="s">
        <v>130</v>
      </c>
      <c r="E296">
        <v>3</v>
      </c>
      <c r="F296">
        <v>2003</v>
      </c>
      <c r="G296" t="s">
        <v>131</v>
      </c>
      <c r="J296" t="s">
        <v>132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"17:43:28.656"</f>
        <v>17:43:28.656</v>
      </c>
      <c r="T296" t="str">
        <f>"17:43:28.256"</f>
        <v>17:43:28.256</v>
      </c>
      <c r="U296" t="str">
        <f t="shared" si="16"/>
        <v>A3E2C2</v>
      </c>
      <c r="V296">
        <v>0</v>
      </c>
      <c r="W296">
        <v>0</v>
      </c>
      <c r="X296">
        <v>1</v>
      </c>
      <c r="Z296">
        <v>0</v>
      </c>
      <c r="AA296">
        <v>10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1</v>
      </c>
      <c r="AH296">
        <v>0</v>
      </c>
      <c r="AI296" t="s">
        <v>246</v>
      </c>
      <c r="AJ296">
        <v>30.063614999999999</v>
      </c>
      <c r="AK296" t="s">
        <v>247</v>
      </c>
      <c r="AL296">
        <v>-89.964787999999999</v>
      </c>
      <c r="AM296">
        <v>100</v>
      </c>
      <c r="AN296">
        <v>1400</v>
      </c>
      <c r="AO296" t="s">
        <v>118</v>
      </c>
      <c r="AP296">
        <v>100</v>
      </c>
      <c r="AQ296">
        <v>85</v>
      </c>
      <c r="AR296">
        <v>-704</v>
      </c>
      <c r="AZ296">
        <v>1200</v>
      </c>
      <c r="BA296">
        <v>1</v>
      </c>
      <c r="BB296" t="str">
        <f t="shared" si="18"/>
        <v xml:space="preserve">N35DC   </v>
      </c>
      <c r="BC296">
        <v>1</v>
      </c>
      <c r="BE296">
        <v>0</v>
      </c>
      <c r="BF296">
        <v>0</v>
      </c>
      <c r="BG296">
        <v>0</v>
      </c>
      <c r="BH296">
        <v>1475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"17:43:28.658"</f>
        <v>17:43:28.658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16</v>
      </c>
      <c r="CR296">
        <v>3</v>
      </c>
      <c r="CW296">
        <v>165541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"10/21/2020 17:43:20.708"</f>
        <v>10/21/2020 17:43:20.708</v>
      </c>
      <c r="C297" t="str">
        <f t="shared" si="17"/>
        <v>FFDFD3C0</v>
      </c>
      <c r="D297" t="s">
        <v>128</v>
      </c>
      <c r="E297">
        <v>9</v>
      </c>
      <c r="H297">
        <v>257</v>
      </c>
      <c r="I297" t="s">
        <v>129</v>
      </c>
      <c r="J297" t="s">
        <v>126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"17:43:28.656"</f>
        <v>17:43:28.656</v>
      </c>
      <c r="T297" t="str">
        <f>"17:43:28.256"</f>
        <v>17:43:28.256</v>
      </c>
      <c r="U297" t="str">
        <f t="shared" si="16"/>
        <v>A3E2C2</v>
      </c>
      <c r="V297">
        <v>0</v>
      </c>
      <c r="W297">
        <v>0</v>
      </c>
      <c r="X297">
        <v>1</v>
      </c>
      <c r="Z297">
        <v>0</v>
      </c>
      <c r="AA297">
        <v>10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1</v>
      </c>
      <c r="AH297">
        <v>0</v>
      </c>
      <c r="AI297" t="s">
        <v>246</v>
      </c>
      <c r="AJ297">
        <v>30.063614999999999</v>
      </c>
      <c r="AK297" t="s">
        <v>247</v>
      </c>
      <c r="AL297">
        <v>-89.964787999999999</v>
      </c>
      <c r="AM297">
        <v>100</v>
      </c>
      <c r="AN297">
        <v>1400</v>
      </c>
      <c r="AO297" t="s">
        <v>118</v>
      </c>
      <c r="AP297">
        <v>100</v>
      </c>
      <c r="AQ297">
        <v>85</v>
      </c>
      <c r="AR297">
        <v>-704</v>
      </c>
      <c r="AZ297">
        <v>1200</v>
      </c>
      <c r="BA297">
        <v>1</v>
      </c>
      <c r="BB297" t="str">
        <f t="shared" si="18"/>
        <v xml:space="preserve">N35DC   </v>
      </c>
      <c r="BC297">
        <v>1</v>
      </c>
      <c r="BE297">
        <v>0</v>
      </c>
      <c r="BF297">
        <v>0</v>
      </c>
      <c r="BG297">
        <v>0</v>
      </c>
      <c r="BH297">
        <v>1475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"17:43:28.658"</f>
        <v>17:43:28.658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16</v>
      </c>
      <c r="CR297">
        <v>3</v>
      </c>
      <c r="CW297">
        <v>165541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"10/21/2020 17:43:20.708"</f>
        <v>10/21/2020 17:43:20.708</v>
      </c>
      <c r="C298" t="str">
        <f t="shared" si="17"/>
        <v>FFDFD3C0</v>
      </c>
      <c r="D298" t="s">
        <v>113</v>
      </c>
      <c r="E298">
        <v>4</v>
      </c>
      <c r="H298">
        <v>162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"17:43:28.656"</f>
        <v>17:43:28.656</v>
      </c>
      <c r="T298" t="str">
        <f>"17:43:28.256"</f>
        <v>17:43:28.256</v>
      </c>
      <c r="U298" t="str">
        <f t="shared" si="16"/>
        <v>A3E2C2</v>
      </c>
      <c r="V298">
        <v>0</v>
      </c>
      <c r="W298">
        <v>0</v>
      </c>
      <c r="X298">
        <v>1</v>
      </c>
      <c r="Z298">
        <v>0</v>
      </c>
      <c r="AA298">
        <v>10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1</v>
      </c>
      <c r="AH298">
        <v>0</v>
      </c>
      <c r="AI298" t="s">
        <v>246</v>
      </c>
      <c r="AJ298">
        <v>30.063614999999999</v>
      </c>
      <c r="AK298" t="s">
        <v>247</v>
      </c>
      <c r="AL298">
        <v>-89.964787999999999</v>
      </c>
      <c r="AM298">
        <v>100</v>
      </c>
      <c r="AN298">
        <v>1400</v>
      </c>
      <c r="AO298" t="s">
        <v>118</v>
      </c>
      <c r="AP298">
        <v>100</v>
      </c>
      <c r="AQ298">
        <v>85</v>
      </c>
      <c r="AR298">
        <v>-704</v>
      </c>
      <c r="AZ298">
        <v>1200</v>
      </c>
      <c r="BA298">
        <v>1</v>
      </c>
      <c r="BB298" t="str">
        <f t="shared" si="18"/>
        <v xml:space="preserve">N35DC   </v>
      </c>
      <c r="BC298">
        <v>1</v>
      </c>
      <c r="BE298">
        <v>0</v>
      </c>
      <c r="BF298">
        <v>0</v>
      </c>
      <c r="BG298">
        <v>0</v>
      </c>
      <c r="BH298">
        <v>1475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"17:43:28.658"</f>
        <v>17:43:28.658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16</v>
      </c>
      <c r="CR298">
        <v>3</v>
      </c>
      <c r="CW298">
        <v>165541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"10/21/2020 17:43:20.708"</f>
        <v>10/21/2020 17:43:20.708</v>
      </c>
      <c r="C299" t="str">
        <f t="shared" si="17"/>
        <v>FFDFD3C0</v>
      </c>
      <c r="D299" t="s">
        <v>133</v>
      </c>
      <c r="E299">
        <v>1</v>
      </c>
      <c r="F299">
        <v>1001</v>
      </c>
      <c r="G299" t="s">
        <v>114</v>
      </c>
      <c r="J299" t="s">
        <v>134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"17:43:28.656"</f>
        <v>17:43:28.656</v>
      </c>
      <c r="T299" t="str">
        <f>"17:43:28.256"</f>
        <v>17:43:28.256</v>
      </c>
      <c r="U299" t="str">
        <f t="shared" si="16"/>
        <v>A3E2C2</v>
      </c>
      <c r="V299">
        <v>0</v>
      </c>
      <c r="W299">
        <v>0</v>
      </c>
      <c r="X299">
        <v>1</v>
      </c>
      <c r="Z299">
        <v>0</v>
      </c>
      <c r="AA299">
        <v>10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1</v>
      </c>
      <c r="AH299">
        <v>0</v>
      </c>
      <c r="AI299" t="s">
        <v>246</v>
      </c>
      <c r="AJ299">
        <v>30.063614999999999</v>
      </c>
      <c r="AK299" t="s">
        <v>247</v>
      </c>
      <c r="AL299">
        <v>-89.964787999999999</v>
      </c>
      <c r="AM299">
        <v>100</v>
      </c>
      <c r="AN299">
        <v>1400</v>
      </c>
      <c r="AO299" t="s">
        <v>118</v>
      </c>
      <c r="AP299">
        <v>100</v>
      </c>
      <c r="AQ299">
        <v>85</v>
      </c>
      <c r="AR299">
        <v>-704</v>
      </c>
      <c r="AZ299">
        <v>1200</v>
      </c>
      <c r="BA299">
        <v>1</v>
      </c>
      <c r="BB299" t="str">
        <f t="shared" si="18"/>
        <v xml:space="preserve">N35DC   </v>
      </c>
      <c r="BC299">
        <v>1</v>
      </c>
      <c r="BE299">
        <v>0</v>
      </c>
      <c r="BF299">
        <v>0</v>
      </c>
      <c r="BG299">
        <v>0</v>
      </c>
      <c r="BH299">
        <v>1475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"17:43:28.658"</f>
        <v>17:43:28.658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16</v>
      </c>
      <c r="CR299">
        <v>3</v>
      </c>
      <c r="CW299">
        <v>165541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"10/21/2020 17:43:23.741"</f>
        <v>10/21/2020 17:43:23.741</v>
      </c>
      <c r="C300" t="str">
        <f t="shared" si="17"/>
        <v>FFDFD3C0</v>
      </c>
      <c r="D300" t="s">
        <v>124</v>
      </c>
      <c r="E300">
        <v>2</v>
      </c>
      <c r="H300">
        <v>14</v>
      </c>
      <c r="I300" t="s">
        <v>125</v>
      </c>
      <c r="J300" t="s">
        <v>126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"17:43:31.656"</f>
        <v>17:43:31.656</v>
      </c>
      <c r="T300" t="str">
        <f>"17:43:31.256"</f>
        <v>17:43:31.256</v>
      </c>
      <c r="U300" t="str">
        <f t="shared" si="16"/>
        <v>A3E2C2</v>
      </c>
      <c r="V300">
        <v>0</v>
      </c>
      <c r="W300">
        <v>0</v>
      </c>
      <c r="X300">
        <v>1</v>
      </c>
      <c r="Z300">
        <v>0</v>
      </c>
      <c r="AA300">
        <v>10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1</v>
      </c>
      <c r="AH300">
        <v>0</v>
      </c>
      <c r="AI300" t="s">
        <v>248</v>
      </c>
      <c r="AJ300">
        <v>30.064858999999998</v>
      </c>
      <c r="AK300" t="s">
        <v>249</v>
      </c>
      <c r="AL300">
        <v>-89.963156999999995</v>
      </c>
      <c r="AM300">
        <v>100</v>
      </c>
      <c r="AN300">
        <v>1400</v>
      </c>
      <c r="AO300" t="s">
        <v>118</v>
      </c>
      <c r="AP300">
        <v>102</v>
      </c>
      <c r="AQ300">
        <v>87</v>
      </c>
      <c r="AR300">
        <v>-192</v>
      </c>
      <c r="AZ300">
        <v>1200</v>
      </c>
      <c r="BA300">
        <v>1</v>
      </c>
      <c r="BB300" t="str">
        <f t="shared" si="18"/>
        <v xml:space="preserve">N35DC   </v>
      </c>
      <c r="BC300">
        <v>1</v>
      </c>
      <c r="BE300">
        <v>0</v>
      </c>
      <c r="BF300">
        <v>0</v>
      </c>
      <c r="BG300">
        <v>0</v>
      </c>
      <c r="BH300">
        <v>1450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"17:43:31.658"</f>
        <v>17:43:31.658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16</v>
      </c>
      <c r="CR300">
        <v>3</v>
      </c>
      <c r="CW300">
        <v>167389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"10/21/2020 17:43:23.741"</f>
        <v>10/21/2020 17:43:23.741</v>
      </c>
      <c r="C301" t="str">
        <f t="shared" si="17"/>
        <v>FFDFD3C0</v>
      </c>
      <c r="D301" t="s">
        <v>130</v>
      </c>
      <c r="E301">
        <v>3</v>
      </c>
      <c r="F301">
        <v>2003</v>
      </c>
      <c r="G301" t="s">
        <v>131</v>
      </c>
      <c r="J301" t="s">
        <v>132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"17:43:31.656"</f>
        <v>17:43:31.656</v>
      </c>
      <c r="T301" t="str">
        <f>"17:43:31.256"</f>
        <v>17:43:31.256</v>
      </c>
      <c r="U301" t="str">
        <f t="shared" si="16"/>
        <v>A3E2C2</v>
      </c>
      <c r="V301">
        <v>0</v>
      </c>
      <c r="W301">
        <v>0</v>
      </c>
      <c r="X301">
        <v>1</v>
      </c>
      <c r="Z301">
        <v>0</v>
      </c>
      <c r="AA301">
        <v>10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1</v>
      </c>
      <c r="AH301">
        <v>0</v>
      </c>
      <c r="AI301" t="s">
        <v>248</v>
      </c>
      <c r="AJ301">
        <v>30.064858999999998</v>
      </c>
      <c r="AK301" t="s">
        <v>249</v>
      </c>
      <c r="AL301">
        <v>-89.963156999999995</v>
      </c>
      <c r="AM301">
        <v>100</v>
      </c>
      <c r="AN301">
        <v>1400</v>
      </c>
      <c r="AO301" t="s">
        <v>118</v>
      </c>
      <c r="AP301">
        <v>102</v>
      </c>
      <c r="AQ301">
        <v>87</v>
      </c>
      <c r="AR301">
        <v>-192</v>
      </c>
      <c r="AZ301">
        <v>1200</v>
      </c>
      <c r="BA301">
        <v>1</v>
      </c>
      <c r="BB301" t="str">
        <f t="shared" si="18"/>
        <v xml:space="preserve">N35DC   </v>
      </c>
      <c r="BC301">
        <v>1</v>
      </c>
      <c r="BE301">
        <v>0</v>
      </c>
      <c r="BF301">
        <v>0</v>
      </c>
      <c r="BG301">
        <v>0</v>
      </c>
      <c r="BH301">
        <v>1450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"17:43:31.658"</f>
        <v>17:43:31.658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16</v>
      </c>
      <c r="CR301">
        <v>3</v>
      </c>
      <c r="CW301">
        <v>167389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"10/21/2020 17:43:23.741"</f>
        <v>10/21/2020 17:43:23.741</v>
      </c>
      <c r="C302" t="str">
        <f t="shared" si="17"/>
        <v>FFDFD3C0</v>
      </c>
      <c r="D302" t="s">
        <v>128</v>
      </c>
      <c r="E302">
        <v>9</v>
      </c>
      <c r="H302">
        <v>257</v>
      </c>
      <c r="I302" t="s">
        <v>129</v>
      </c>
      <c r="J302" t="s">
        <v>126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"17:43:31.656"</f>
        <v>17:43:31.656</v>
      </c>
      <c r="T302" t="str">
        <f>"17:43:31.256"</f>
        <v>17:43:31.256</v>
      </c>
      <c r="U302" t="str">
        <f t="shared" si="16"/>
        <v>A3E2C2</v>
      </c>
      <c r="V302">
        <v>0</v>
      </c>
      <c r="W302">
        <v>0</v>
      </c>
      <c r="X302">
        <v>1</v>
      </c>
      <c r="Z302">
        <v>0</v>
      </c>
      <c r="AA302">
        <v>10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1</v>
      </c>
      <c r="AH302">
        <v>0</v>
      </c>
      <c r="AI302" t="s">
        <v>248</v>
      </c>
      <c r="AJ302">
        <v>30.064858999999998</v>
      </c>
      <c r="AK302" t="s">
        <v>249</v>
      </c>
      <c r="AL302">
        <v>-89.963156999999995</v>
      </c>
      <c r="AM302">
        <v>100</v>
      </c>
      <c r="AN302">
        <v>1400</v>
      </c>
      <c r="AO302" t="s">
        <v>118</v>
      </c>
      <c r="AP302">
        <v>102</v>
      </c>
      <c r="AQ302">
        <v>87</v>
      </c>
      <c r="AR302">
        <v>-192</v>
      </c>
      <c r="AZ302">
        <v>1200</v>
      </c>
      <c r="BA302">
        <v>1</v>
      </c>
      <c r="BB302" t="str">
        <f t="shared" si="18"/>
        <v xml:space="preserve">N35DC   </v>
      </c>
      <c r="BC302">
        <v>1</v>
      </c>
      <c r="BE302">
        <v>0</v>
      </c>
      <c r="BF302">
        <v>0</v>
      </c>
      <c r="BG302">
        <v>0</v>
      </c>
      <c r="BH302">
        <v>1450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"17:43:31.658"</f>
        <v>17:43:31.658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16</v>
      </c>
      <c r="CR302">
        <v>3</v>
      </c>
      <c r="CW302">
        <v>167389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"10/21/2020 17:43:23.741"</f>
        <v>10/21/2020 17:43:23.741</v>
      </c>
      <c r="C303" t="str">
        <f t="shared" si="17"/>
        <v>FFDFD3C0</v>
      </c>
      <c r="D303" t="s">
        <v>133</v>
      </c>
      <c r="E303">
        <v>1</v>
      </c>
      <c r="F303">
        <v>1001</v>
      </c>
      <c r="G303" t="s">
        <v>114</v>
      </c>
      <c r="J303" t="s">
        <v>134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"17:43:31.656"</f>
        <v>17:43:31.656</v>
      </c>
      <c r="T303" t="str">
        <f>"17:43:31.256"</f>
        <v>17:43:31.256</v>
      </c>
      <c r="U303" t="str">
        <f t="shared" si="16"/>
        <v>A3E2C2</v>
      </c>
      <c r="V303">
        <v>0</v>
      </c>
      <c r="W303">
        <v>0</v>
      </c>
      <c r="X303">
        <v>1</v>
      </c>
      <c r="Z303">
        <v>0</v>
      </c>
      <c r="AA303">
        <v>10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1</v>
      </c>
      <c r="AH303">
        <v>0</v>
      </c>
      <c r="AI303" t="s">
        <v>248</v>
      </c>
      <c r="AJ303">
        <v>30.064858999999998</v>
      </c>
      <c r="AK303" t="s">
        <v>249</v>
      </c>
      <c r="AL303">
        <v>-89.963156999999995</v>
      </c>
      <c r="AM303">
        <v>100</v>
      </c>
      <c r="AN303">
        <v>1400</v>
      </c>
      <c r="AO303" t="s">
        <v>118</v>
      </c>
      <c r="AP303">
        <v>102</v>
      </c>
      <c r="AQ303">
        <v>87</v>
      </c>
      <c r="AR303">
        <v>-192</v>
      </c>
      <c r="AZ303">
        <v>1200</v>
      </c>
      <c r="BA303">
        <v>1</v>
      </c>
      <c r="BB303" t="str">
        <f t="shared" si="18"/>
        <v xml:space="preserve">N35DC   </v>
      </c>
      <c r="BC303">
        <v>1</v>
      </c>
      <c r="BE303">
        <v>0</v>
      </c>
      <c r="BF303">
        <v>0</v>
      </c>
      <c r="BG303">
        <v>0</v>
      </c>
      <c r="BH303">
        <v>1450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"17:43:31.658"</f>
        <v>17:43:31.658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16</v>
      </c>
      <c r="CR303">
        <v>3</v>
      </c>
      <c r="CW303">
        <v>167389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"10/21/2020 17:43:23.741"</f>
        <v>10/21/2020 17:43:23.741</v>
      </c>
      <c r="C304" t="str">
        <f t="shared" si="17"/>
        <v>FFDFD3C0</v>
      </c>
      <c r="D304" t="s">
        <v>113</v>
      </c>
      <c r="E304">
        <v>4</v>
      </c>
      <c r="H304">
        <v>162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"17:43:31.656"</f>
        <v>17:43:31.656</v>
      </c>
      <c r="T304" t="str">
        <f>"17:43:31.256"</f>
        <v>17:43:31.256</v>
      </c>
      <c r="U304" t="str">
        <f t="shared" si="16"/>
        <v>A3E2C2</v>
      </c>
      <c r="V304">
        <v>0</v>
      </c>
      <c r="W304">
        <v>0</v>
      </c>
      <c r="X304">
        <v>1</v>
      </c>
      <c r="Z304">
        <v>0</v>
      </c>
      <c r="AA304">
        <v>10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1</v>
      </c>
      <c r="AH304">
        <v>0</v>
      </c>
      <c r="AI304" t="s">
        <v>248</v>
      </c>
      <c r="AJ304">
        <v>30.064858999999998</v>
      </c>
      <c r="AK304" t="s">
        <v>249</v>
      </c>
      <c r="AL304">
        <v>-89.963156999999995</v>
      </c>
      <c r="AM304">
        <v>100</v>
      </c>
      <c r="AN304">
        <v>1400</v>
      </c>
      <c r="AO304" t="s">
        <v>118</v>
      </c>
      <c r="AP304">
        <v>102</v>
      </c>
      <c r="AQ304">
        <v>87</v>
      </c>
      <c r="AR304">
        <v>-192</v>
      </c>
      <c r="AZ304">
        <v>1200</v>
      </c>
      <c r="BA304">
        <v>1</v>
      </c>
      <c r="BB304" t="str">
        <f t="shared" si="18"/>
        <v xml:space="preserve">N35DC   </v>
      </c>
      <c r="BC304">
        <v>1</v>
      </c>
      <c r="BE304">
        <v>0</v>
      </c>
      <c r="BF304">
        <v>0</v>
      </c>
      <c r="BG304">
        <v>0</v>
      </c>
      <c r="BH304">
        <v>1450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"17:43:31.658"</f>
        <v>17:43:31.658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16</v>
      </c>
      <c r="CR304">
        <v>3</v>
      </c>
      <c r="CW304">
        <v>167389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"10/21/2020 17:43:24.769"</f>
        <v>10/21/2020 17:43:24.769</v>
      </c>
      <c r="C305" t="str">
        <f t="shared" si="17"/>
        <v>FFDFD3C0</v>
      </c>
      <c r="D305" t="s">
        <v>113</v>
      </c>
      <c r="E305">
        <v>4</v>
      </c>
      <c r="H305">
        <v>162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"17:43:32.703"</f>
        <v>17:43:32.703</v>
      </c>
      <c r="T305" t="str">
        <f>"17:43:32.303"</f>
        <v>17:43:32.303</v>
      </c>
      <c r="U305" t="str">
        <f t="shared" si="16"/>
        <v>A3E2C2</v>
      </c>
      <c r="V305">
        <v>0</v>
      </c>
      <c r="W305">
        <v>0</v>
      </c>
      <c r="X305">
        <v>1</v>
      </c>
      <c r="Z305">
        <v>0</v>
      </c>
      <c r="AA305">
        <v>10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1</v>
      </c>
      <c r="AH305">
        <v>0</v>
      </c>
      <c r="AI305" t="s">
        <v>250</v>
      </c>
      <c r="AJ305">
        <v>30.065245999999998</v>
      </c>
      <c r="AK305" t="s">
        <v>251</v>
      </c>
      <c r="AL305">
        <v>-89.962598999999997</v>
      </c>
      <c r="AM305">
        <v>100</v>
      </c>
      <c r="AN305">
        <v>1400</v>
      </c>
      <c r="AO305" t="s">
        <v>118</v>
      </c>
      <c r="AP305">
        <v>103</v>
      </c>
      <c r="AQ305">
        <v>86</v>
      </c>
      <c r="AR305">
        <v>64</v>
      </c>
      <c r="AZ305">
        <v>1200</v>
      </c>
      <c r="BA305">
        <v>1</v>
      </c>
      <c r="BB305" t="str">
        <f t="shared" si="18"/>
        <v xml:space="preserve">N35DC   </v>
      </c>
      <c r="BC305">
        <v>1</v>
      </c>
      <c r="BE305">
        <v>0</v>
      </c>
      <c r="BF305">
        <v>0</v>
      </c>
      <c r="BG305">
        <v>0</v>
      </c>
      <c r="BH305">
        <v>1450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"17:43:32.708"</f>
        <v>17:43:32.708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16</v>
      </c>
      <c r="CR305">
        <v>0</v>
      </c>
      <c r="CW305">
        <v>5473991</v>
      </c>
      <c r="CY305">
        <v>1</v>
      </c>
      <c r="CZ305">
        <v>0</v>
      </c>
      <c r="DA305">
        <v>0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"10/21/2020 17:43:24.769"</f>
        <v>10/21/2020 17:43:24.769</v>
      </c>
      <c r="C306" t="str">
        <f t="shared" si="17"/>
        <v>FFDFD3C0</v>
      </c>
      <c r="D306" t="s">
        <v>124</v>
      </c>
      <c r="E306">
        <v>2</v>
      </c>
      <c r="H306">
        <v>14</v>
      </c>
      <c r="I306" t="s">
        <v>125</v>
      </c>
      <c r="J306" t="s">
        <v>126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"17:43:32.703"</f>
        <v>17:43:32.703</v>
      </c>
      <c r="T306" t="str">
        <f>"17:43:32.303"</f>
        <v>17:43:32.303</v>
      </c>
      <c r="U306" t="str">
        <f t="shared" si="16"/>
        <v>A3E2C2</v>
      </c>
      <c r="V306">
        <v>0</v>
      </c>
      <c r="W306">
        <v>0</v>
      </c>
      <c r="X306">
        <v>1</v>
      </c>
      <c r="Z306">
        <v>0</v>
      </c>
      <c r="AA306">
        <v>10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1</v>
      </c>
      <c r="AH306">
        <v>0</v>
      </c>
      <c r="AI306" t="s">
        <v>250</v>
      </c>
      <c r="AJ306">
        <v>30.065245999999998</v>
      </c>
      <c r="AK306" t="s">
        <v>251</v>
      </c>
      <c r="AL306">
        <v>-89.962598999999997</v>
      </c>
      <c r="AM306">
        <v>100</v>
      </c>
      <c r="AN306">
        <v>1400</v>
      </c>
      <c r="AO306" t="s">
        <v>118</v>
      </c>
      <c r="AP306">
        <v>103</v>
      </c>
      <c r="AQ306">
        <v>86</v>
      </c>
      <c r="AR306">
        <v>64</v>
      </c>
      <c r="AZ306">
        <v>1200</v>
      </c>
      <c r="BA306">
        <v>1</v>
      </c>
      <c r="BB306" t="str">
        <f t="shared" si="18"/>
        <v xml:space="preserve">N35DC   </v>
      </c>
      <c r="BC306">
        <v>1</v>
      </c>
      <c r="BE306">
        <v>0</v>
      </c>
      <c r="BF306">
        <v>0</v>
      </c>
      <c r="BG306">
        <v>0</v>
      </c>
      <c r="BH306">
        <v>1450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"17:43:32.708"</f>
        <v>17:43:32.708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16</v>
      </c>
      <c r="CR306">
        <v>0</v>
      </c>
      <c r="CW306">
        <v>5473991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"10/21/2020 17:43:24.769"</f>
        <v>10/21/2020 17:43:24.769</v>
      </c>
      <c r="C307" t="str">
        <f t="shared" si="17"/>
        <v>FFDFD3C0</v>
      </c>
      <c r="D307" t="s">
        <v>130</v>
      </c>
      <c r="E307">
        <v>3</v>
      </c>
      <c r="F307">
        <v>2003</v>
      </c>
      <c r="G307" t="s">
        <v>131</v>
      </c>
      <c r="J307" t="s">
        <v>132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"17:43:32.703"</f>
        <v>17:43:32.703</v>
      </c>
      <c r="T307" t="str">
        <f>"17:43:32.303"</f>
        <v>17:43:32.303</v>
      </c>
      <c r="U307" t="str">
        <f t="shared" si="16"/>
        <v>A3E2C2</v>
      </c>
      <c r="V307">
        <v>0</v>
      </c>
      <c r="W307">
        <v>0</v>
      </c>
      <c r="X307">
        <v>1</v>
      </c>
      <c r="Z307">
        <v>0</v>
      </c>
      <c r="AA307">
        <v>10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1</v>
      </c>
      <c r="AH307">
        <v>0</v>
      </c>
      <c r="AI307" t="s">
        <v>250</v>
      </c>
      <c r="AJ307">
        <v>30.065245999999998</v>
      </c>
      <c r="AK307" t="s">
        <v>251</v>
      </c>
      <c r="AL307">
        <v>-89.962598999999997</v>
      </c>
      <c r="AM307">
        <v>100</v>
      </c>
      <c r="AN307">
        <v>1400</v>
      </c>
      <c r="AO307" t="s">
        <v>118</v>
      </c>
      <c r="AP307">
        <v>103</v>
      </c>
      <c r="AQ307">
        <v>86</v>
      </c>
      <c r="AR307">
        <v>64</v>
      </c>
      <c r="AZ307">
        <v>1200</v>
      </c>
      <c r="BA307">
        <v>1</v>
      </c>
      <c r="BB307" t="str">
        <f t="shared" si="18"/>
        <v xml:space="preserve">N35DC   </v>
      </c>
      <c r="BC307">
        <v>1</v>
      </c>
      <c r="BE307">
        <v>0</v>
      </c>
      <c r="BF307">
        <v>0</v>
      </c>
      <c r="BG307">
        <v>0</v>
      </c>
      <c r="BH307">
        <v>1450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"17:43:32.708"</f>
        <v>17:43:32.708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16</v>
      </c>
      <c r="CR307">
        <v>0</v>
      </c>
      <c r="CW307">
        <v>5473991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"10/21/2020 17:43:24.769"</f>
        <v>10/21/2020 17:43:24.769</v>
      </c>
      <c r="C308" t="str">
        <f t="shared" si="17"/>
        <v>FFDFD3C0</v>
      </c>
      <c r="D308" t="s">
        <v>128</v>
      </c>
      <c r="E308">
        <v>9</v>
      </c>
      <c r="H308">
        <v>257</v>
      </c>
      <c r="I308" t="s">
        <v>129</v>
      </c>
      <c r="J308" t="s">
        <v>126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"17:43:32.703"</f>
        <v>17:43:32.703</v>
      </c>
      <c r="T308" t="str">
        <f>"17:43:32.303"</f>
        <v>17:43:32.303</v>
      </c>
      <c r="U308" t="str">
        <f t="shared" si="16"/>
        <v>A3E2C2</v>
      </c>
      <c r="V308">
        <v>0</v>
      </c>
      <c r="W308">
        <v>0</v>
      </c>
      <c r="X308">
        <v>1</v>
      </c>
      <c r="Z308">
        <v>0</v>
      </c>
      <c r="AA308">
        <v>10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1</v>
      </c>
      <c r="AH308">
        <v>0</v>
      </c>
      <c r="AI308" t="s">
        <v>250</v>
      </c>
      <c r="AJ308">
        <v>30.065245999999998</v>
      </c>
      <c r="AK308" t="s">
        <v>251</v>
      </c>
      <c r="AL308">
        <v>-89.962598999999997</v>
      </c>
      <c r="AM308">
        <v>100</v>
      </c>
      <c r="AN308">
        <v>1400</v>
      </c>
      <c r="AO308" t="s">
        <v>118</v>
      </c>
      <c r="AP308">
        <v>103</v>
      </c>
      <c r="AQ308">
        <v>86</v>
      </c>
      <c r="AR308">
        <v>64</v>
      </c>
      <c r="AZ308">
        <v>1200</v>
      </c>
      <c r="BA308">
        <v>1</v>
      </c>
      <c r="BB308" t="str">
        <f t="shared" si="18"/>
        <v xml:space="preserve">N35DC   </v>
      </c>
      <c r="BC308">
        <v>1</v>
      </c>
      <c r="BE308">
        <v>0</v>
      </c>
      <c r="BF308">
        <v>0</v>
      </c>
      <c r="BG308">
        <v>0</v>
      </c>
      <c r="BH308">
        <v>1450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"17:43:32.708"</f>
        <v>17:43:32.708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16</v>
      </c>
      <c r="CR308">
        <v>0</v>
      </c>
      <c r="CW308">
        <v>5473991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"10/21/2020 17:43:24.769"</f>
        <v>10/21/2020 17:43:24.769</v>
      </c>
      <c r="C309" t="str">
        <f t="shared" si="17"/>
        <v>FFDFD3C0</v>
      </c>
      <c r="D309" t="s">
        <v>133</v>
      </c>
      <c r="E309">
        <v>1</v>
      </c>
      <c r="F309">
        <v>1001</v>
      </c>
      <c r="G309" t="s">
        <v>114</v>
      </c>
      <c r="J309" t="s">
        <v>134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"17:43:32.703"</f>
        <v>17:43:32.703</v>
      </c>
      <c r="T309" t="str">
        <f>"17:43:32.303"</f>
        <v>17:43:32.303</v>
      </c>
      <c r="U309" t="str">
        <f t="shared" si="16"/>
        <v>A3E2C2</v>
      </c>
      <c r="V309">
        <v>0</v>
      </c>
      <c r="W309">
        <v>0</v>
      </c>
      <c r="X309">
        <v>1</v>
      </c>
      <c r="Z309">
        <v>0</v>
      </c>
      <c r="AA309">
        <v>10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1</v>
      </c>
      <c r="AH309">
        <v>0</v>
      </c>
      <c r="AI309" t="s">
        <v>250</v>
      </c>
      <c r="AJ309">
        <v>30.065245999999998</v>
      </c>
      <c r="AK309" t="s">
        <v>251</v>
      </c>
      <c r="AL309">
        <v>-89.962598999999997</v>
      </c>
      <c r="AM309">
        <v>100</v>
      </c>
      <c r="AN309">
        <v>1400</v>
      </c>
      <c r="AO309" t="s">
        <v>118</v>
      </c>
      <c r="AP309">
        <v>103</v>
      </c>
      <c r="AQ309">
        <v>86</v>
      </c>
      <c r="AR309">
        <v>64</v>
      </c>
      <c r="AZ309">
        <v>1200</v>
      </c>
      <c r="BA309">
        <v>1</v>
      </c>
      <c r="BB309" t="str">
        <f t="shared" si="18"/>
        <v xml:space="preserve">N35DC   </v>
      </c>
      <c r="BC309">
        <v>1</v>
      </c>
      <c r="BE309">
        <v>0</v>
      </c>
      <c r="BF309">
        <v>0</v>
      </c>
      <c r="BG309">
        <v>0</v>
      </c>
      <c r="BH309">
        <v>1450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"17:43:32.708"</f>
        <v>17:43:32.708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16</v>
      </c>
      <c r="CR309">
        <v>0</v>
      </c>
      <c r="CW309">
        <v>5473991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"10/21/2020 17:43:27.780"</f>
        <v>10/21/2020 17:43:27.780</v>
      </c>
      <c r="C310" t="str">
        <f t="shared" si="17"/>
        <v>FFDFD3C0</v>
      </c>
      <c r="D310" t="s">
        <v>124</v>
      </c>
      <c r="E310">
        <v>2</v>
      </c>
      <c r="H310">
        <v>14</v>
      </c>
      <c r="I310" t="s">
        <v>125</v>
      </c>
      <c r="J310" t="s">
        <v>126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"17:43:35.703"</f>
        <v>17:43:35.703</v>
      </c>
      <c r="T310" t="str">
        <f>"17:43:35.303"</f>
        <v>17:43:35.303</v>
      </c>
      <c r="U310" t="str">
        <f t="shared" si="16"/>
        <v>A3E2C2</v>
      </c>
      <c r="V310">
        <v>0</v>
      </c>
      <c r="W310">
        <v>0</v>
      </c>
      <c r="X310">
        <v>1</v>
      </c>
      <c r="Z310">
        <v>0</v>
      </c>
      <c r="AA310">
        <v>10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1</v>
      </c>
      <c r="AH310">
        <v>0</v>
      </c>
      <c r="AI310" t="s">
        <v>252</v>
      </c>
      <c r="AJ310">
        <v>30.066469000000001</v>
      </c>
      <c r="AK310" t="s">
        <v>253</v>
      </c>
      <c r="AL310">
        <v>-89.960903999999999</v>
      </c>
      <c r="AM310">
        <v>100</v>
      </c>
      <c r="AN310">
        <v>1400</v>
      </c>
      <c r="AO310" t="s">
        <v>118</v>
      </c>
      <c r="AP310">
        <v>104</v>
      </c>
      <c r="AQ310">
        <v>85</v>
      </c>
      <c r="AR310">
        <v>512</v>
      </c>
      <c r="AZ310">
        <v>1200</v>
      </c>
      <c r="BA310">
        <v>1</v>
      </c>
      <c r="BB310" t="str">
        <f t="shared" si="18"/>
        <v xml:space="preserve">N35DC   </v>
      </c>
      <c r="BC310">
        <v>1</v>
      </c>
      <c r="BE310">
        <v>0</v>
      </c>
      <c r="BF310">
        <v>0</v>
      </c>
      <c r="BG310">
        <v>0</v>
      </c>
      <c r="BH310">
        <v>1450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"17:43:35.707"</f>
        <v>17:43:35.707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16</v>
      </c>
      <c r="CR310">
        <v>0</v>
      </c>
      <c r="CW310">
        <v>5476085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"10/21/2020 17:43:27.780"</f>
        <v>10/21/2020 17:43:27.780</v>
      </c>
      <c r="C311" t="str">
        <f t="shared" si="17"/>
        <v>FFDFD3C0</v>
      </c>
      <c r="D311" t="s">
        <v>133</v>
      </c>
      <c r="E311">
        <v>1</v>
      </c>
      <c r="F311">
        <v>1001</v>
      </c>
      <c r="G311" t="s">
        <v>114</v>
      </c>
      <c r="J311" t="s">
        <v>134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"17:43:35.703"</f>
        <v>17:43:35.703</v>
      </c>
      <c r="T311" t="str">
        <f>"17:43:35.303"</f>
        <v>17:43:35.303</v>
      </c>
      <c r="U311" t="str">
        <f t="shared" si="16"/>
        <v>A3E2C2</v>
      </c>
      <c r="V311">
        <v>0</v>
      </c>
      <c r="W311">
        <v>0</v>
      </c>
      <c r="X311">
        <v>1</v>
      </c>
      <c r="Z311">
        <v>0</v>
      </c>
      <c r="AA311">
        <v>10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1</v>
      </c>
      <c r="AH311">
        <v>0</v>
      </c>
      <c r="AI311" t="s">
        <v>252</v>
      </c>
      <c r="AJ311">
        <v>30.066469000000001</v>
      </c>
      <c r="AK311" t="s">
        <v>253</v>
      </c>
      <c r="AL311">
        <v>-89.960903999999999</v>
      </c>
      <c r="AM311">
        <v>100</v>
      </c>
      <c r="AN311">
        <v>1400</v>
      </c>
      <c r="AO311" t="s">
        <v>118</v>
      </c>
      <c r="AP311">
        <v>104</v>
      </c>
      <c r="AQ311">
        <v>85</v>
      </c>
      <c r="AR311">
        <v>512</v>
      </c>
      <c r="AZ311">
        <v>1200</v>
      </c>
      <c r="BA311">
        <v>1</v>
      </c>
      <c r="BB311" t="str">
        <f t="shared" si="18"/>
        <v xml:space="preserve">N35DC   </v>
      </c>
      <c r="BC311">
        <v>1</v>
      </c>
      <c r="BE311">
        <v>0</v>
      </c>
      <c r="BF311">
        <v>0</v>
      </c>
      <c r="BG311">
        <v>0</v>
      </c>
      <c r="BH311">
        <v>1450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"17:43:35.707"</f>
        <v>17:43:35.707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16</v>
      </c>
      <c r="CR311">
        <v>0</v>
      </c>
      <c r="CW311">
        <v>5476085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"10/21/2020 17:43:27.780"</f>
        <v>10/21/2020 17:43:27.780</v>
      </c>
      <c r="C312" t="str">
        <f t="shared" si="17"/>
        <v>FFDFD3C0</v>
      </c>
      <c r="D312" t="s">
        <v>130</v>
      </c>
      <c r="E312">
        <v>3</v>
      </c>
      <c r="F312">
        <v>2003</v>
      </c>
      <c r="G312" t="s">
        <v>131</v>
      </c>
      <c r="J312" t="s">
        <v>132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"17:43:35.703"</f>
        <v>17:43:35.703</v>
      </c>
      <c r="T312" t="str">
        <f>"17:43:35.303"</f>
        <v>17:43:35.303</v>
      </c>
      <c r="U312" t="str">
        <f t="shared" si="16"/>
        <v>A3E2C2</v>
      </c>
      <c r="V312">
        <v>0</v>
      </c>
      <c r="W312">
        <v>0</v>
      </c>
      <c r="X312">
        <v>1</v>
      </c>
      <c r="Z312">
        <v>0</v>
      </c>
      <c r="AA312">
        <v>10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1</v>
      </c>
      <c r="AH312">
        <v>0</v>
      </c>
      <c r="AI312" t="s">
        <v>252</v>
      </c>
      <c r="AJ312">
        <v>30.066469000000001</v>
      </c>
      <c r="AK312" t="s">
        <v>253</v>
      </c>
      <c r="AL312">
        <v>-89.960903999999999</v>
      </c>
      <c r="AM312">
        <v>100</v>
      </c>
      <c r="AN312">
        <v>1400</v>
      </c>
      <c r="AO312" t="s">
        <v>118</v>
      </c>
      <c r="AP312">
        <v>104</v>
      </c>
      <c r="AQ312">
        <v>85</v>
      </c>
      <c r="AR312">
        <v>512</v>
      </c>
      <c r="AZ312">
        <v>1200</v>
      </c>
      <c r="BA312">
        <v>1</v>
      </c>
      <c r="BB312" t="str">
        <f t="shared" si="18"/>
        <v xml:space="preserve">N35DC   </v>
      </c>
      <c r="BC312">
        <v>1</v>
      </c>
      <c r="BE312">
        <v>0</v>
      </c>
      <c r="BF312">
        <v>0</v>
      </c>
      <c r="BG312">
        <v>0</v>
      </c>
      <c r="BH312">
        <v>1450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"17:43:35.707"</f>
        <v>17:43:35.707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16</v>
      </c>
      <c r="CR312">
        <v>0</v>
      </c>
      <c r="CW312">
        <v>5476085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"10/21/2020 17:43:27.780"</f>
        <v>10/21/2020 17:43:27.780</v>
      </c>
      <c r="C313" t="str">
        <f t="shared" si="17"/>
        <v>FFDFD3C0</v>
      </c>
      <c r="D313" t="s">
        <v>128</v>
      </c>
      <c r="E313">
        <v>9</v>
      </c>
      <c r="H313">
        <v>257</v>
      </c>
      <c r="I313" t="s">
        <v>129</v>
      </c>
      <c r="J313" t="s">
        <v>126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"17:43:35.703"</f>
        <v>17:43:35.703</v>
      </c>
      <c r="T313" t="str">
        <f>"17:43:35.303"</f>
        <v>17:43:35.303</v>
      </c>
      <c r="U313" t="str">
        <f t="shared" si="16"/>
        <v>A3E2C2</v>
      </c>
      <c r="V313">
        <v>0</v>
      </c>
      <c r="W313">
        <v>0</v>
      </c>
      <c r="X313">
        <v>1</v>
      </c>
      <c r="Z313">
        <v>0</v>
      </c>
      <c r="AA313">
        <v>10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1</v>
      </c>
      <c r="AH313">
        <v>0</v>
      </c>
      <c r="AI313" t="s">
        <v>252</v>
      </c>
      <c r="AJ313">
        <v>30.066469000000001</v>
      </c>
      <c r="AK313" t="s">
        <v>253</v>
      </c>
      <c r="AL313">
        <v>-89.960903999999999</v>
      </c>
      <c r="AM313">
        <v>100</v>
      </c>
      <c r="AN313">
        <v>1400</v>
      </c>
      <c r="AO313" t="s">
        <v>118</v>
      </c>
      <c r="AP313">
        <v>104</v>
      </c>
      <c r="AQ313">
        <v>85</v>
      </c>
      <c r="AR313">
        <v>512</v>
      </c>
      <c r="AZ313">
        <v>1200</v>
      </c>
      <c r="BA313">
        <v>1</v>
      </c>
      <c r="BB313" t="str">
        <f t="shared" si="18"/>
        <v xml:space="preserve">N35DC   </v>
      </c>
      <c r="BC313">
        <v>1</v>
      </c>
      <c r="BE313">
        <v>0</v>
      </c>
      <c r="BF313">
        <v>0</v>
      </c>
      <c r="BG313">
        <v>0</v>
      </c>
      <c r="BH313">
        <v>1450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"17:43:35.707"</f>
        <v>17:43:35.707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16</v>
      </c>
      <c r="CR313">
        <v>0</v>
      </c>
      <c r="CW313">
        <v>5476085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"10/21/2020 17:43:27.780"</f>
        <v>10/21/2020 17:43:27.780</v>
      </c>
      <c r="C314" t="str">
        <f t="shared" si="17"/>
        <v>FFDFD3C0</v>
      </c>
      <c r="D314" t="s">
        <v>113</v>
      </c>
      <c r="E314">
        <v>4</v>
      </c>
      <c r="H314">
        <v>162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"17:43:35.703"</f>
        <v>17:43:35.703</v>
      </c>
      <c r="T314" t="str">
        <f>"17:43:35.303"</f>
        <v>17:43:35.303</v>
      </c>
      <c r="U314" t="str">
        <f t="shared" si="16"/>
        <v>A3E2C2</v>
      </c>
      <c r="V314">
        <v>0</v>
      </c>
      <c r="W314">
        <v>0</v>
      </c>
      <c r="X314">
        <v>1</v>
      </c>
      <c r="Z314">
        <v>0</v>
      </c>
      <c r="AA314">
        <v>10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1</v>
      </c>
      <c r="AH314">
        <v>0</v>
      </c>
      <c r="AI314" t="s">
        <v>252</v>
      </c>
      <c r="AJ314">
        <v>30.066469000000001</v>
      </c>
      <c r="AK314" t="s">
        <v>253</v>
      </c>
      <c r="AL314">
        <v>-89.960903999999999</v>
      </c>
      <c r="AM314">
        <v>100</v>
      </c>
      <c r="AN314">
        <v>1400</v>
      </c>
      <c r="AO314" t="s">
        <v>118</v>
      </c>
      <c r="AP314">
        <v>104</v>
      </c>
      <c r="AQ314">
        <v>85</v>
      </c>
      <c r="AR314">
        <v>512</v>
      </c>
      <c r="AZ314">
        <v>1200</v>
      </c>
      <c r="BA314">
        <v>1</v>
      </c>
      <c r="BB314" t="str">
        <f t="shared" si="18"/>
        <v xml:space="preserve">N35DC   </v>
      </c>
      <c r="BC314">
        <v>1</v>
      </c>
      <c r="BE314">
        <v>0</v>
      </c>
      <c r="BF314">
        <v>0</v>
      </c>
      <c r="BG314">
        <v>0</v>
      </c>
      <c r="BH314">
        <v>1450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"17:43:35.707"</f>
        <v>17:43:35.707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16</v>
      </c>
      <c r="CR314">
        <v>0</v>
      </c>
      <c r="CW314">
        <v>5476085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"10/21/2020 17:43:28.853"</f>
        <v>10/21/2020 17:43:28.853</v>
      </c>
      <c r="C315" t="str">
        <f t="shared" si="17"/>
        <v>FFDFD3C0</v>
      </c>
      <c r="D315" t="s">
        <v>128</v>
      </c>
      <c r="E315">
        <v>9</v>
      </c>
      <c r="H315">
        <v>257</v>
      </c>
      <c r="I315" t="s">
        <v>129</v>
      </c>
      <c r="J315" t="s">
        <v>126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"17:43:36.813"</f>
        <v>17:43:36.813</v>
      </c>
      <c r="T315" t="str">
        <f>"17:43:36.613"</f>
        <v>17:43:36.613</v>
      </c>
      <c r="U315" t="str">
        <f t="shared" si="16"/>
        <v>A3E2C2</v>
      </c>
      <c r="V315">
        <v>0</v>
      </c>
      <c r="W315">
        <v>0</v>
      </c>
      <c r="X315">
        <v>1</v>
      </c>
      <c r="Z315">
        <v>0</v>
      </c>
      <c r="AA315">
        <v>10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1</v>
      </c>
      <c r="AH315">
        <v>0</v>
      </c>
      <c r="AI315" t="s">
        <v>254</v>
      </c>
      <c r="AJ315">
        <v>30.066876000000001</v>
      </c>
      <c r="AK315" t="s">
        <v>255</v>
      </c>
      <c r="AL315">
        <v>-89.960302999999996</v>
      </c>
      <c r="AM315">
        <v>100</v>
      </c>
      <c r="AN315">
        <v>1400</v>
      </c>
      <c r="AO315" t="s">
        <v>118</v>
      </c>
      <c r="AP315">
        <v>104</v>
      </c>
      <c r="AQ315">
        <v>83</v>
      </c>
      <c r="AR315">
        <v>512</v>
      </c>
      <c r="AZ315">
        <v>1200</v>
      </c>
      <c r="BA315">
        <v>1</v>
      </c>
      <c r="BB315" t="str">
        <f t="shared" si="18"/>
        <v xml:space="preserve">N35DC   </v>
      </c>
      <c r="BC315">
        <v>1</v>
      </c>
      <c r="BE315">
        <v>0</v>
      </c>
      <c r="BF315">
        <v>0</v>
      </c>
      <c r="BG315">
        <v>0</v>
      </c>
      <c r="BH315">
        <v>1475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"17:43:36.817"</f>
        <v>17:43:36.817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16</v>
      </c>
      <c r="CR315">
        <v>0</v>
      </c>
      <c r="CW315">
        <v>5476883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"10/21/2020 17:43:28.853"</f>
        <v>10/21/2020 17:43:28.853</v>
      </c>
      <c r="C316" t="str">
        <f t="shared" si="17"/>
        <v>FFDFD3C0</v>
      </c>
      <c r="D316" t="s">
        <v>130</v>
      </c>
      <c r="E316">
        <v>3</v>
      </c>
      <c r="F316">
        <v>2003</v>
      </c>
      <c r="G316" t="s">
        <v>131</v>
      </c>
      <c r="J316" t="s">
        <v>132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"17:43:36.813"</f>
        <v>17:43:36.813</v>
      </c>
      <c r="T316" t="str">
        <f>"17:43:36.613"</f>
        <v>17:43:36.613</v>
      </c>
      <c r="U316" t="str">
        <f t="shared" si="16"/>
        <v>A3E2C2</v>
      </c>
      <c r="V316">
        <v>0</v>
      </c>
      <c r="W316">
        <v>0</v>
      </c>
      <c r="X316">
        <v>1</v>
      </c>
      <c r="Z316">
        <v>0</v>
      </c>
      <c r="AA316">
        <v>10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1</v>
      </c>
      <c r="AH316">
        <v>0</v>
      </c>
      <c r="AI316" t="s">
        <v>254</v>
      </c>
      <c r="AJ316">
        <v>30.066876000000001</v>
      </c>
      <c r="AK316" t="s">
        <v>255</v>
      </c>
      <c r="AL316">
        <v>-89.960302999999996</v>
      </c>
      <c r="AM316">
        <v>100</v>
      </c>
      <c r="AN316">
        <v>1400</v>
      </c>
      <c r="AO316" t="s">
        <v>118</v>
      </c>
      <c r="AP316">
        <v>104</v>
      </c>
      <c r="AQ316">
        <v>83</v>
      </c>
      <c r="AR316">
        <v>512</v>
      </c>
      <c r="AZ316">
        <v>1200</v>
      </c>
      <c r="BA316">
        <v>1</v>
      </c>
      <c r="BB316" t="str">
        <f t="shared" si="18"/>
        <v xml:space="preserve">N35DC   </v>
      </c>
      <c r="BC316">
        <v>1</v>
      </c>
      <c r="BE316">
        <v>0</v>
      </c>
      <c r="BF316">
        <v>0</v>
      </c>
      <c r="BG316">
        <v>0</v>
      </c>
      <c r="BH316">
        <v>1475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"17:43:36.817"</f>
        <v>17:43:36.817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16</v>
      </c>
      <c r="CR316">
        <v>0</v>
      </c>
      <c r="CW316">
        <v>5476883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"10/21/2020 17:43:28.853"</f>
        <v>10/21/2020 17:43:28.853</v>
      </c>
      <c r="C317" t="str">
        <f t="shared" si="17"/>
        <v>FFDFD3C0</v>
      </c>
      <c r="D317" t="s">
        <v>113</v>
      </c>
      <c r="E317">
        <v>4</v>
      </c>
      <c r="H317">
        <v>162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"17:43:36.813"</f>
        <v>17:43:36.813</v>
      </c>
      <c r="T317" t="str">
        <f>"17:43:36.613"</f>
        <v>17:43:36.613</v>
      </c>
      <c r="U317" t="str">
        <f t="shared" si="16"/>
        <v>A3E2C2</v>
      </c>
      <c r="V317">
        <v>0</v>
      </c>
      <c r="W317">
        <v>0</v>
      </c>
      <c r="X317">
        <v>1</v>
      </c>
      <c r="Z317">
        <v>0</v>
      </c>
      <c r="AA317">
        <v>10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1</v>
      </c>
      <c r="AH317">
        <v>0</v>
      </c>
      <c r="AI317" t="s">
        <v>254</v>
      </c>
      <c r="AJ317">
        <v>30.066876000000001</v>
      </c>
      <c r="AK317" t="s">
        <v>255</v>
      </c>
      <c r="AL317">
        <v>-89.960302999999996</v>
      </c>
      <c r="AM317">
        <v>100</v>
      </c>
      <c r="AN317">
        <v>1400</v>
      </c>
      <c r="AO317" t="s">
        <v>118</v>
      </c>
      <c r="AP317">
        <v>104</v>
      </c>
      <c r="AQ317">
        <v>83</v>
      </c>
      <c r="AR317">
        <v>512</v>
      </c>
      <c r="AZ317">
        <v>1200</v>
      </c>
      <c r="BA317">
        <v>1</v>
      </c>
      <c r="BB317" t="str">
        <f t="shared" si="18"/>
        <v xml:space="preserve">N35DC   </v>
      </c>
      <c r="BC317">
        <v>1</v>
      </c>
      <c r="BE317">
        <v>0</v>
      </c>
      <c r="BF317">
        <v>0</v>
      </c>
      <c r="BG317">
        <v>0</v>
      </c>
      <c r="BH317">
        <v>1475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"17:43:36.817"</f>
        <v>17:43:36.817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16</v>
      </c>
      <c r="CR317">
        <v>0</v>
      </c>
      <c r="CW317">
        <v>5476883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"10/21/2020 17:43:28.853"</f>
        <v>10/21/2020 17:43:28.853</v>
      </c>
      <c r="C318" t="str">
        <f t="shared" si="17"/>
        <v>FFDFD3C0</v>
      </c>
      <c r="D318" t="s">
        <v>133</v>
      </c>
      <c r="E318">
        <v>1</v>
      </c>
      <c r="F318">
        <v>1001</v>
      </c>
      <c r="G318" t="s">
        <v>114</v>
      </c>
      <c r="J318" t="s">
        <v>134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"17:43:36.813"</f>
        <v>17:43:36.813</v>
      </c>
      <c r="T318" t="str">
        <f>"17:43:36.613"</f>
        <v>17:43:36.613</v>
      </c>
      <c r="U318" t="str">
        <f t="shared" si="16"/>
        <v>A3E2C2</v>
      </c>
      <c r="V318">
        <v>0</v>
      </c>
      <c r="W318">
        <v>0</v>
      </c>
      <c r="X318">
        <v>1</v>
      </c>
      <c r="Z318">
        <v>0</v>
      </c>
      <c r="AA318">
        <v>10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1</v>
      </c>
      <c r="AH318">
        <v>0</v>
      </c>
      <c r="AI318" t="s">
        <v>254</v>
      </c>
      <c r="AJ318">
        <v>30.066876000000001</v>
      </c>
      <c r="AK318" t="s">
        <v>255</v>
      </c>
      <c r="AL318">
        <v>-89.960302999999996</v>
      </c>
      <c r="AM318">
        <v>100</v>
      </c>
      <c r="AN318">
        <v>1400</v>
      </c>
      <c r="AO318" t="s">
        <v>118</v>
      </c>
      <c r="AP318">
        <v>104</v>
      </c>
      <c r="AQ318">
        <v>83</v>
      </c>
      <c r="AR318">
        <v>512</v>
      </c>
      <c r="AZ318">
        <v>1200</v>
      </c>
      <c r="BA318">
        <v>1</v>
      </c>
      <c r="BB318" t="str">
        <f t="shared" si="18"/>
        <v xml:space="preserve">N35DC   </v>
      </c>
      <c r="BC318">
        <v>1</v>
      </c>
      <c r="BE318">
        <v>0</v>
      </c>
      <c r="BF318">
        <v>0</v>
      </c>
      <c r="BG318">
        <v>0</v>
      </c>
      <c r="BH318">
        <v>1475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"17:43:36.817"</f>
        <v>17:43:36.817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16</v>
      </c>
      <c r="CR318">
        <v>0</v>
      </c>
      <c r="CW318">
        <v>5476883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"10/21/2020 17:43:28.853"</f>
        <v>10/21/2020 17:43:28.853</v>
      </c>
      <c r="C319" t="str">
        <f t="shared" si="17"/>
        <v>FFDFD3C0</v>
      </c>
      <c r="D319" t="s">
        <v>124</v>
      </c>
      <c r="E319">
        <v>2</v>
      </c>
      <c r="H319">
        <v>14</v>
      </c>
      <c r="I319" t="s">
        <v>125</v>
      </c>
      <c r="J319" t="s">
        <v>126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"17:43:36.813"</f>
        <v>17:43:36.813</v>
      </c>
      <c r="T319" t="str">
        <f>"17:43:36.613"</f>
        <v>17:43:36.613</v>
      </c>
      <c r="U319" t="str">
        <f t="shared" si="16"/>
        <v>A3E2C2</v>
      </c>
      <c r="V319">
        <v>0</v>
      </c>
      <c r="W319">
        <v>0</v>
      </c>
      <c r="X319">
        <v>1</v>
      </c>
      <c r="Z319">
        <v>0</v>
      </c>
      <c r="AA319">
        <v>10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1</v>
      </c>
      <c r="AH319">
        <v>0</v>
      </c>
      <c r="AI319" t="s">
        <v>254</v>
      </c>
      <c r="AJ319">
        <v>30.066876000000001</v>
      </c>
      <c r="AK319" t="s">
        <v>255</v>
      </c>
      <c r="AL319">
        <v>-89.960302999999996</v>
      </c>
      <c r="AM319">
        <v>100</v>
      </c>
      <c r="AN319">
        <v>1400</v>
      </c>
      <c r="AO319" t="s">
        <v>118</v>
      </c>
      <c r="AP319">
        <v>104</v>
      </c>
      <c r="AQ319">
        <v>83</v>
      </c>
      <c r="AR319">
        <v>512</v>
      </c>
      <c r="AZ319">
        <v>1200</v>
      </c>
      <c r="BA319">
        <v>1</v>
      </c>
      <c r="BB319" t="str">
        <f t="shared" si="18"/>
        <v xml:space="preserve">N35DC   </v>
      </c>
      <c r="BC319">
        <v>1</v>
      </c>
      <c r="BE319">
        <v>0</v>
      </c>
      <c r="BF319">
        <v>0</v>
      </c>
      <c r="BG319">
        <v>0</v>
      </c>
      <c r="BH319">
        <v>1475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"17:43:36.817"</f>
        <v>17:43:36.817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16</v>
      </c>
      <c r="CR319">
        <v>0</v>
      </c>
      <c r="CW319">
        <v>5476883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"10/21/2020 17:43:29.917"</f>
        <v>10/21/2020 17:43:29.917</v>
      </c>
      <c r="C320" t="str">
        <f t="shared" si="17"/>
        <v>FFDFD3C0</v>
      </c>
      <c r="D320" t="s">
        <v>130</v>
      </c>
      <c r="E320">
        <v>3</v>
      </c>
      <c r="F320">
        <v>2003</v>
      </c>
      <c r="G320" t="s">
        <v>131</v>
      </c>
      <c r="J320" t="s">
        <v>132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"17:43:37.867"</f>
        <v>17:43:37.867</v>
      </c>
      <c r="T320" t="str">
        <f>"17:43:37.667"</f>
        <v>17:43:37.667</v>
      </c>
      <c r="U320" t="str">
        <f t="shared" si="16"/>
        <v>A3E2C2</v>
      </c>
      <c r="V320">
        <v>0</v>
      </c>
      <c r="W320">
        <v>0</v>
      </c>
      <c r="X320">
        <v>1</v>
      </c>
      <c r="Z320">
        <v>0</v>
      </c>
      <c r="AA320">
        <v>10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1</v>
      </c>
      <c r="AH320">
        <v>0</v>
      </c>
      <c r="AI320" t="s">
        <v>256</v>
      </c>
      <c r="AJ320">
        <v>30.067305999999999</v>
      </c>
      <c r="AK320" t="s">
        <v>257</v>
      </c>
      <c r="AL320">
        <v>-89.959744999999998</v>
      </c>
      <c r="AM320">
        <v>100</v>
      </c>
      <c r="AN320">
        <v>1400</v>
      </c>
      <c r="AO320" t="s">
        <v>118</v>
      </c>
      <c r="AP320">
        <v>104</v>
      </c>
      <c r="AQ320">
        <v>82</v>
      </c>
      <c r="AR320">
        <v>448</v>
      </c>
      <c r="AZ320">
        <v>1200</v>
      </c>
      <c r="BA320">
        <v>1</v>
      </c>
      <c r="BB320" t="str">
        <f t="shared" si="18"/>
        <v xml:space="preserve">N35DC   </v>
      </c>
      <c r="BC320">
        <v>1</v>
      </c>
      <c r="BE320">
        <v>0</v>
      </c>
      <c r="BF320">
        <v>0</v>
      </c>
      <c r="BG320">
        <v>0</v>
      </c>
      <c r="BH320">
        <v>1475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"17:43:37.867"</f>
        <v>17:43:37.867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16</v>
      </c>
      <c r="CR320">
        <v>0</v>
      </c>
      <c r="CW320">
        <v>5477680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"10/21/2020 17:43:29.917"</f>
        <v>10/21/2020 17:43:29.917</v>
      </c>
      <c r="C321" t="str">
        <f t="shared" si="17"/>
        <v>FFDFD3C0</v>
      </c>
      <c r="D321" t="s">
        <v>113</v>
      </c>
      <c r="E321">
        <v>4</v>
      </c>
      <c r="H321">
        <v>162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"17:43:37.867"</f>
        <v>17:43:37.867</v>
      </c>
      <c r="T321" t="str">
        <f>"17:43:37.667"</f>
        <v>17:43:37.667</v>
      </c>
      <c r="U321" t="str">
        <f t="shared" si="16"/>
        <v>A3E2C2</v>
      </c>
      <c r="V321">
        <v>0</v>
      </c>
      <c r="W321">
        <v>0</v>
      </c>
      <c r="X321">
        <v>1</v>
      </c>
      <c r="Z321">
        <v>0</v>
      </c>
      <c r="AA321">
        <v>10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1</v>
      </c>
      <c r="AH321">
        <v>0</v>
      </c>
      <c r="AI321" t="s">
        <v>256</v>
      </c>
      <c r="AJ321">
        <v>30.067305999999999</v>
      </c>
      <c r="AK321" t="s">
        <v>257</v>
      </c>
      <c r="AL321">
        <v>-89.959744999999998</v>
      </c>
      <c r="AM321">
        <v>100</v>
      </c>
      <c r="AN321">
        <v>1400</v>
      </c>
      <c r="AO321" t="s">
        <v>118</v>
      </c>
      <c r="AP321">
        <v>104</v>
      </c>
      <c r="AQ321">
        <v>82</v>
      </c>
      <c r="AR321">
        <v>448</v>
      </c>
      <c r="AZ321">
        <v>1200</v>
      </c>
      <c r="BA321">
        <v>1</v>
      </c>
      <c r="BB321" t="str">
        <f t="shared" si="18"/>
        <v xml:space="preserve">N35DC   </v>
      </c>
      <c r="BC321">
        <v>1</v>
      </c>
      <c r="BE321">
        <v>0</v>
      </c>
      <c r="BF321">
        <v>0</v>
      </c>
      <c r="BG321">
        <v>0</v>
      </c>
      <c r="BH321">
        <v>1475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"17:43:37.867"</f>
        <v>17:43:37.867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16</v>
      </c>
      <c r="CR321">
        <v>0</v>
      </c>
      <c r="CW321">
        <v>5477680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"10/21/2020 17:43:29.917"</f>
        <v>10/21/2020 17:43:29.917</v>
      </c>
      <c r="C322" t="str">
        <f t="shared" si="17"/>
        <v>FFDFD3C0</v>
      </c>
      <c r="D322" t="s">
        <v>133</v>
      </c>
      <c r="E322">
        <v>1</v>
      </c>
      <c r="F322">
        <v>1001</v>
      </c>
      <c r="G322" t="s">
        <v>114</v>
      </c>
      <c r="J322" t="s">
        <v>134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"17:43:37.867"</f>
        <v>17:43:37.867</v>
      </c>
      <c r="T322" t="str">
        <f>"17:43:37.667"</f>
        <v>17:43:37.667</v>
      </c>
      <c r="U322" t="str">
        <f t="shared" ref="U322:U385" si="20">"A3E2C2"</f>
        <v>A3E2C2</v>
      </c>
      <c r="V322">
        <v>0</v>
      </c>
      <c r="W322">
        <v>0</v>
      </c>
      <c r="X322">
        <v>1</v>
      </c>
      <c r="Z322">
        <v>0</v>
      </c>
      <c r="AA322">
        <v>10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1</v>
      </c>
      <c r="AH322">
        <v>0</v>
      </c>
      <c r="AI322" t="s">
        <v>256</v>
      </c>
      <c r="AJ322">
        <v>30.067305999999999</v>
      </c>
      <c r="AK322" t="s">
        <v>257</v>
      </c>
      <c r="AL322">
        <v>-89.959744999999998</v>
      </c>
      <c r="AM322">
        <v>100</v>
      </c>
      <c r="AN322">
        <v>1400</v>
      </c>
      <c r="AO322" t="s">
        <v>118</v>
      </c>
      <c r="AP322">
        <v>104</v>
      </c>
      <c r="AQ322">
        <v>82</v>
      </c>
      <c r="AR322">
        <v>448</v>
      </c>
      <c r="AZ322">
        <v>1200</v>
      </c>
      <c r="BA322">
        <v>1</v>
      </c>
      <c r="BB322" t="str">
        <f t="shared" si="18"/>
        <v xml:space="preserve">N35DC   </v>
      </c>
      <c r="BC322">
        <v>1</v>
      </c>
      <c r="BE322">
        <v>0</v>
      </c>
      <c r="BF322">
        <v>0</v>
      </c>
      <c r="BG322">
        <v>0</v>
      </c>
      <c r="BH322">
        <v>1475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"17:43:37.867"</f>
        <v>17:43:37.867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16</v>
      </c>
      <c r="CR322">
        <v>0</v>
      </c>
      <c r="CW322">
        <v>5477680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"10/21/2020 17:43:29.917"</f>
        <v>10/21/2020 17:43:29.917</v>
      </c>
      <c r="C323" t="str">
        <f t="shared" si="17"/>
        <v>FFDFD3C0</v>
      </c>
      <c r="D323" t="s">
        <v>124</v>
      </c>
      <c r="E323">
        <v>2</v>
      </c>
      <c r="H323">
        <v>14</v>
      </c>
      <c r="I323" t="s">
        <v>125</v>
      </c>
      <c r="J323" t="s">
        <v>126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"17:43:37.867"</f>
        <v>17:43:37.867</v>
      </c>
      <c r="T323" t="str">
        <f>"17:43:37.667"</f>
        <v>17:43:37.667</v>
      </c>
      <c r="U323" t="str">
        <f t="shared" si="20"/>
        <v>A3E2C2</v>
      </c>
      <c r="V323">
        <v>0</v>
      </c>
      <c r="W323">
        <v>0</v>
      </c>
      <c r="X323">
        <v>1</v>
      </c>
      <c r="Z323">
        <v>0</v>
      </c>
      <c r="AA323">
        <v>10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1</v>
      </c>
      <c r="AH323">
        <v>0</v>
      </c>
      <c r="AI323" t="s">
        <v>256</v>
      </c>
      <c r="AJ323">
        <v>30.067305999999999</v>
      </c>
      <c r="AK323" t="s">
        <v>257</v>
      </c>
      <c r="AL323">
        <v>-89.959744999999998</v>
      </c>
      <c r="AM323">
        <v>100</v>
      </c>
      <c r="AN323">
        <v>1400</v>
      </c>
      <c r="AO323" t="s">
        <v>118</v>
      </c>
      <c r="AP323">
        <v>104</v>
      </c>
      <c r="AQ323">
        <v>82</v>
      </c>
      <c r="AR323">
        <v>448</v>
      </c>
      <c r="AZ323">
        <v>1200</v>
      </c>
      <c r="BA323">
        <v>1</v>
      </c>
      <c r="BB323" t="str">
        <f t="shared" si="18"/>
        <v xml:space="preserve">N35DC   </v>
      </c>
      <c r="BC323">
        <v>1</v>
      </c>
      <c r="BE323">
        <v>0</v>
      </c>
      <c r="BF323">
        <v>0</v>
      </c>
      <c r="BG323">
        <v>0</v>
      </c>
      <c r="BH323">
        <v>1475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"17:43:37.867"</f>
        <v>17:43:37.867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16</v>
      </c>
      <c r="CR323">
        <v>0</v>
      </c>
      <c r="CW323">
        <v>5477680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"10/21/2020 17:43:29.917"</f>
        <v>10/21/2020 17:43:29.917</v>
      </c>
      <c r="C324" t="str">
        <f t="shared" si="17"/>
        <v>FFDFD3C0</v>
      </c>
      <c r="D324" t="s">
        <v>128</v>
      </c>
      <c r="E324">
        <v>9</v>
      </c>
      <c r="H324">
        <v>257</v>
      </c>
      <c r="I324" t="s">
        <v>129</v>
      </c>
      <c r="J324" t="s">
        <v>126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"17:43:37.867"</f>
        <v>17:43:37.867</v>
      </c>
      <c r="T324" t="str">
        <f>"17:43:37.667"</f>
        <v>17:43:37.667</v>
      </c>
      <c r="U324" t="str">
        <f t="shared" si="20"/>
        <v>A3E2C2</v>
      </c>
      <c r="V324">
        <v>0</v>
      </c>
      <c r="W324">
        <v>0</v>
      </c>
      <c r="X324">
        <v>1</v>
      </c>
      <c r="Z324">
        <v>0</v>
      </c>
      <c r="AA324">
        <v>10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1</v>
      </c>
      <c r="AH324">
        <v>0</v>
      </c>
      <c r="AI324" t="s">
        <v>256</v>
      </c>
      <c r="AJ324">
        <v>30.067305999999999</v>
      </c>
      <c r="AK324" t="s">
        <v>257</v>
      </c>
      <c r="AL324">
        <v>-89.959744999999998</v>
      </c>
      <c r="AM324">
        <v>100</v>
      </c>
      <c r="AN324">
        <v>1400</v>
      </c>
      <c r="AO324" t="s">
        <v>118</v>
      </c>
      <c r="AP324">
        <v>104</v>
      </c>
      <c r="AQ324">
        <v>82</v>
      </c>
      <c r="AR324">
        <v>448</v>
      </c>
      <c r="AZ324">
        <v>1200</v>
      </c>
      <c r="BA324">
        <v>1</v>
      </c>
      <c r="BB324" t="str">
        <f t="shared" si="18"/>
        <v xml:space="preserve">N35DC   </v>
      </c>
      <c r="BC324">
        <v>1</v>
      </c>
      <c r="BE324">
        <v>0</v>
      </c>
      <c r="BF324">
        <v>0</v>
      </c>
      <c r="BG324">
        <v>0</v>
      </c>
      <c r="BH324">
        <v>1475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"17:43:37.867"</f>
        <v>17:43:37.867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16</v>
      </c>
      <c r="CR324">
        <v>0</v>
      </c>
      <c r="CW324">
        <v>5477680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"10/21/2020 17:43:32.671"</f>
        <v>10/21/2020 17:43:32.671</v>
      </c>
      <c r="C325" t="str">
        <f t="shared" si="17"/>
        <v>FFDFD3C0</v>
      </c>
      <c r="D325" t="s">
        <v>133</v>
      </c>
      <c r="E325">
        <v>1</v>
      </c>
      <c r="F325">
        <v>1001</v>
      </c>
      <c r="G325" t="s">
        <v>114</v>
      </c>
      <c r="J325" t="s">
        <v>134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ref="S325:T329" si="21">"17:43:40.609"</f>
        <v>17:43:40.609</v>
      </c>
      <c r="T325" t="str">
        <f t="shared" si="21"/>
        <v>17:43:40.609</v>
      </c>
      <c r="U325" t="str">
        <f t="shared" si="20"/>
        <v>A3E2C2</v>
      </c>
      <c r="V325">
        <v>0</v>
      </c>
      <c r="W325">
        <v>0</v>
      </c>
      <c r="X325">
        <v>1</v>
      </c>
      <c r="Z325">
        <v>0</v>
      </c>
      <c r="AA325">
        <v>10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1</v>
      </c>
      <c r="AH325">
        <v>0</v>
      </c>
      <c r="AI325" t="s">
        <v>258</v>
      </c>
      <c r="AJ325">
        <v>30.068314000000001</v>
      </c>
      <c r="AK325" t="s">
        <v>259</v>
      </c>
      <c r="AL325">
        <v>-89.958200000000005</v>
      </c>
      <c r="AM325">
        <v>100</v>
      </c>
      <c r="AN325">
        <v>1400</v>
      </c>
      <c r="AO325" t="s">
        <v>118</v>
      </c>
      <c r="AP325">
        <v>105</v>
      </c>
      <c r="AQ325">
        <v>81</v>
      </c>
      <c r="AR325">
        <v>320</v>
      </c>
      <c r="AZ325">
        <v>1200</v>
      </c>
      <c r="BA325">
        <v>1</v>
      </c>
      <c r="BB325" t="str">
        <f t="shared" si="18"/>
        <v xml:space="preserve">N35DC   </v>
      </c>
      <c r="BC325">
        <v>1</v>
      </c>
      <c r="BE325">
        <v>0</v>
      </c>
      <c r="BF325">
        <v>0</v>
      </c>
      <c r="BG325">
        <v>0</v>
      </c>
      <c r="BH325">
        <v>1500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"17:43:40.612"</f>
        <v>17:43:40.612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16</v>
      </c>
      <c r="CR325">
        <v>3</v>
      </c>
      <c r="CW325">
        <v>173060</v>
      </c>
      <c r="CY325">
        <v>1</v>
      </c>
      <c r="CZ325">
        <v>0</v>
      </c>
      <c r="DA325">
        <v>0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"10/21/2020 17:43:32.671"</f>
        <v>10/21/2020 17:43:32.671</v>
      </c>
      <c r="C326" t="str">
        <f t="shared" si="17"/>
        <v>FFDFD3C0</v>
      </c>
      <c r="D326" t="s">
        <v>124</v>
      </c>
      <c r="E326">
        <v>2</v>
      </c>
      <c r="H326">
        <v>14</v>
      </c>
      <c r="I326" t="s">
        <v>125</v>
      </c>
      <c r="J326" t="s">
        <v>126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21"/>
        <v>17:43:40.609</v>
      </c>
      <c r="T326" t="str">
        <f t="shared" si="21"/>
        <v>17:43:40.609</v>
      </c>
      <c r="U326" t="str">
        <f t="shared" si="20"/>
        <v>A3E2C2</v>
      </c>
      <c r="V326">
        <v>0</v>
      </c>
      <c r="W326">
        <v>0</v>
      </c>
      <c r="X326">
        <v>1</v>
      </c>
      <c r="Z326">
        <v>0</v>
      </c>
      <c r="AA326">
        <v>10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1</v>
      </c>
      <c r="AH326">
        <v>0</v>
      </c>
      <c r="AI326" t="s">
        <v>258</v>
      </c>
      <c r="AJ326">
        <v>30.068314000000001</v>
      </c>
      <c r="AK326" t="s">
        <v>259</v>
      </c>
      <c r="AL326">
        <v>-89.958200000000005</v>
      </c>
      <c r="AM326">
        <v>100</v>
      </c>
      <c r="AN326">
        <v>1400</v>
      </c>
      <c r="AO326" t="s">
        <v>118</v>
      </c>
      <c r="AP326">
        <v>105</v>
      </c>
      <c r="AQ326">
        <v>81</v>
      </c>
      <c r="AR326">
        <v>320</v>
      </c>
      <c r="AZ326">
        <v>1200</v>
      </c>
      <c r="BA326">
        <v>1</v>
      </c>
      <c r="BB326" t="str">
        <f t="shared" si="18"/>
        <v xml:space="preserve">N35DC   </v>
      </c>
      <c r="BC326">
        <v>1</v>
      </c>
      <c r="BE326">
        <v>0</v>
      </c>
      <c r="BF326">
        <v>0</v>
      </c>
      <c r="BG326">
        <v>0</v>
      </c>
      <c r="BH326">
        <v>1500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"17:43:40.612"</f>
        <v>17:43:40.612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16</v>
      </c>
      <c r="CR326">
        <v>3</v>
      </c>
      <c r="CW326">
        <v>173060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"10/21/2020 17:43:32.671"</f>
        <v>10/21/2020 17:43:32.671</v>
      </c>
      <c r="C327" t="str">
        <f t="shared" si="17"/>
        <v>FFDFD3C0</v>
      </c>
      <c r="D327" t="s">
        <v>128</v>
      </c>
      <c r="E327">
        <v>9</v>
      </c>
      <c r="H327">
        <v>257</v>
      </c>
      <c r="I327" t="s">
        <v>129</v>
      </c>
      <c r="J327" t="s">
        <v>126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21"/>
        <v>17:43:40.609</v>
      </c>
      <c r="T327" t="str">
        <f t="shared" si="21"/>
        <v>17:43:40.609</v>
      </c>
      <c r="U327" t="str">
        <f t="shared" si="20"/>
        <v>A3E2C2</v>
      </c>
      <c r="V327">
        <v>0</v>
      </c>
      <c r="W327">
        <v>0</v>
      </c>
      <c r="X327">
        <v>1</v>
      </c>
      <c r="Z327">
        <v>0</v>
      </c>
      <c r="AA327">
        <v>10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1</v>
      </c>
      <c r="AH327">
        <v>0</v>
      </c>
      <c r="AI327" t="s">
        <v>258</v>
      </c>
      <c r="AJ327">
        <v>30.068314000000001</v>
      </c>
      <c r="AK327" t="s">
        <v>259</v>
      </c>
      <c r="AL327">
        <v>-89.958200000000005</v>
      </c>
      <c r="AM327">
        <v>100</v>
      </c>
      <c r="AN327">
        <v>1400</v>
      </c>
      <c r="AO327" t="s">
        <v>118</v>
      </c>
      <c r="AP327">
        <v>105</v>
      </c>
      <c r="AQ327">
        <v>81</v>
      </c>
      <c r="AR327">
        <v>320</v>
      </c>
      <c r="AZ327">
        <v>1200</v>
      </c>
      <c r="BA327">
        <v>1</v>
      </c>
      <c r="BB327" t="str">
        <f t="shared" si="18"/>
        <v xml:space="preserve">N35DC   </v>
      </c>
      <c r="BC327">
        <v>1</v>
      </c>
      <c r="BE327">
        <v>0</v>
      </c>
      <c r="BF327">
        <v>0</v>
      </c>
      <c r="BG327">
        <v>0</v>
      </c>
      <c r="BH327">
        <v>1500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"17:43:40.612"</f>
        <v>17:43:40.612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16</v>
      </c>
      <c r="CR327">
        <v>3</v>
      </c>
      <c r="CW327">
        <v>173060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"10/21/2020 17:43:32.671"</f>
        <v>10/21/2020 17:43:32.671</v>
      </c>
      <c r="C328" t="str">
        <f t="shared" si="17"/>
        <v>FFDFD3C0</v>
      </c>
      <c r="D328" t="s">
        <v>130</v>
      </c>
      <c r="E328">
        <v>3</v>
      </c>
      <c r="F328">
        <v>2003</v>
      </c>
      <c r="G328" t="s">
        <v>131</v>
      </c>
      <c r="J328" t="s">
        <v>132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21"/>
        <v>17:43:40.609</v>
      </c>
      <c r="T328" t="str">
        <f t="shared" si="21"/>
        <v>17:43:40.609</v>
      </c>
      <c r="U328" t="str">
        <f t="shared" si="20"/>
        <v>A3E2C2</v>
      </c>
      <c r="V328">
        <v>0</v>
      </c>
      <c r="W328">
        <v>0</v>
      </c>
      <c r="X328">
        <v>1</v>
      </c>
      <c r="Z328">
        <v>0</v>
      </c>
      <c r="AA328">
        <v>10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1</v>
      </c>
      <c r="AH328">
        <v>0</v>
      </c>
      <c r="AI328" t="s">
        <v>258</v>
      </c>
      <c r="AJ328">
        <v>30.068314000000001</v>
      </c>
      <c r="AK328" t="s">
        <v>259</v>
      </c>
      <c r="AL328">
        <v>-89.958200000000005</v>
      </c>
      <c r="AM328">
        <v>100</v>
      </c>
      <c r="AN328">
        <v>1400</v>
      </c>
      <c r="AO328" t="s">
        <v>118</v>
      </c>
      <c r="AP328">
        <v>105</v>
      </c>
      <c r="AQ328">
        <v>81</v>
      </c>
      <c r="AR328">
        <v>320</v>
      </c>
      <c r="AZ328">
        <v>1200</v>
      </c>
      <c r="BA328">
        <v>1</v>
      </c>
      <c r="BB328" t="str">
        <f t="shared" si="18"/>
        <v xml:space="preserve">N35DC   </v>
      </c>
      <c r="BC328">
        <v>1</v>
      </c>
      <c r="BE328">
        <v>0</v>
      </c>
      <c r="BF328">
        <v>0</v>
      </c>
      <c r="BG328">
        <v>0</v>
      </c>
      <c r="BH328">
        <v>1500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"17:43:40.612"</f>
        <v>17:43:40.612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16</v>
      </c>
      <c r="CR328">
        <v>3</v>
      </c>
      <c r="CW328">
        <v>173060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"10/21/2020 17:43:32.671"</f>
        <v>10/21/2020 17:43:32.671</v>
      </c>
      <c r="C329" t="str">
        <f t="shared" si="17"/>
        <v>FFDFD3C0</v>
      </c>
      <c r="D329" t="s">
        <v>113</v>
      </c>
      <c r="E329">
        <v>4</v>
      </c>
      <c r="H329">
        <v>162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21"/>
        <v>17:43:40.609</v>
      </c>
      <c r="T329" t="str">
        <f t="shared" si="21"/>
        <v>17:43:40.609</v>
      </c>
      <c r="U329" t="str">
        <f t="shared" si="20"/>
        <v>A3E2C2</v>
      </c>
      <c r="V329">
        <v>0</v>
      </c>
      <c r="W329">
        <v>0</v>
      </c>
      <c r="X329">
        <v>1</v>
      </c>
      <c r="Z329">
        <v>0</v>
      </c>
      <c r="AA329">
        <v>10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1</v>
      </c>
      <c r="AH329">
        <v>0</v>
      </c>
      <c r="AI329" t="s">
        <v>258</v>
      </c>
      <c r="AJ329">
        <v>30.068314000000001</v>
      </c>
      <c r="AK329" t="s">
        <v>259</v>
      </c>
      <c r="AL329">
        <v>-89.958200000000005</v>
      </c>
      <c r="AM329">
        <v>100</v>
      </c>
      <c r="AN329">
        <v>1400</v>
      </c>
      <c r="AO329" t="s">
        <v>118</v>
      </c>
      <c r="AP329">
        <v>105</v>
      </c>
      <c r="AQ329">
        <v>81</v>
      </c>
      <c r="AR329">
        <v>320</v>
      </c>
      <c r="AZ329">
        <v>1200</v>
      </c>
      <c r="BA329">
        <v>1</v>
      </c>
      <c r="BB329" t="str">
        <f t="shared" si="18"/>
        <v xml:space="preserve">N35DC   </v>
      </c>
      <c r="BC329">
        <v>1</v>
      </c>
      <c r="BE329">
        <v>0</v>
      </c>
      <c r="BF329">
        <v>0</v>
      </c>
      <c r="BG329">
        <v>0</v>
      </c>
      <c r="BH329">
        <v>1500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"17:43:40.612"</f>
        <v>17:43:40.612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16</v>
      </c>
      <c r="CR329">
        <v>3</v>
      </c>
      <c r="CW329">
        <v>173060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"10/21/2020 17:43:33.662"</f>
        <v>10/21/2020 17:43:33.662</v>
      </c>
      <c r="C330" t="str">
        <f t="shared" ref="C330:C393" si="22">"FFDFD3C0"</f>
        <v>FFDFD3C0</v>
      </c>
      <c r="D330" t="s">
        <v>130</v>
      </c>
      <c r="E330">
        <v>3</v>
      </c>
      <c r="F330">
        <v>2003</v>
      </c>
      <c r="G330" t="s">
        <v>131</v>
      </c>
      <c r="J330" t="s">
        <v>132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"17:43:41.609"</f>
        <v>17:43:41.609</v>
      </c>
      <c r="T330" t="str">
        <f>"17:43:41.109"</f>
        <v>17:43:41.109</v>
      </c>
      <c r="U330" t="str">
        <f t="shared" si="20"/>
        <v>A3E2C2</v>
      </c>
      <c r="V330">
        <v>0</v>
      </c>
      <c r="W330">
        <v>0</v>
      </c>
      <c r="X330">
        <v>1</v>
      </c>
      <c r="Z330">
        <v>0</v>
      </c>
      <c r="AA330">
        <v>10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1</v>
      </c>
      <c r="AH330">
        <v>0</v>
      </c>
      <c r="AI330" t="s">
        <v>260</v>
      </c>
      <c r="AJ330">
        <v>30.0687</v>
      </c>
      <c r="AK330" t="s">
        <v>261</v>
      </c>
      <c r="AL330">
        <v>-89.957621000000003</v>
      </c>
      <c r="AM330">
        <v>100</v>
      </c>
      <c r="AN330">
        <v>1500</v>
      </c>
      <c r="AO330" t="s">
        <v>118</v>
      </c>
      <c r="AP330">
        <v>105</v>
      </c>
      <c r="AQ330">
        <v>81</v>
      </c>
      <c r="AR330">
        <v>320</v>
      </c>
      <c r="AZ330">
        <v>1200</v>
      </c>
      <c r="BA330">
        <v>1</v>
      </c>
      <c r="BB330" t="str">
        <f t="shared" ref="BB330:BB393" si="23">"N35DC   "</f>
        <v xml:space="preserve">N35DC   </v>
      </c>
      <c r="BC330">
        <v>1</v>
      </c>
      <c r="BE330">
        <v>0</v>
      </c>
      <c r="BF330">
        <v>0</v>
      </c>
      <c r="BG330">
        <v>0</v>
      </c>
      <c r="BH330">
        <v>1500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"17:43:41.617"</f>
        <v>17:43:41.617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16</v>
      </c>
      <c r="CR330">
        <v>0</v>
      </c>
      <c r="CW330">
        <v>5480275</v>
      </c>
      <c r="CY330">
        <v>1</v>
      </c>
      <c r="CZ330">
        <v>0</v>
      </c>
      <c r="DA330">
        <v>0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"10/21/2020 17:43:33.662"</f>
        <v>10/21/2020 17:43:33.662</v>
      </c>
      <c r="C331" t="str">
        <f t="shared" si="22"/>
        <v>FFDFD3C0</v>
      </c>
      <c r="D331" t="s">
        <v>113</v>
      </c>
      <c r="E331">
        <v>4</v>
      </c>
      <c r="H331">
        <v>162</v>
      </c>
      <c r="I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"17:43:41.609"</f>
        <v>17:43:41.609</v>
      </c>
      <c r="T331" t="str">
        <f>"17:43:41.109"</f>
        <v>17:43:41.109</v>
      </c>
      <c r="U331" t="str">
        <f t="shared" si="20"/>
        <v>A3E2C2</v>
      </c>
      <c r="V331">
        <v>0</v>
      </c>
      <c r="W331">
        <v>0</v>
      </c>
      <c r="X331">
        <v>1</v>
      </c>
      <c r="Z331">
        <v>0</v>
      </c>
      <c r="AA331">
        <v>10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1</v>
      </c>
      <c r="AH331">
        <v>0</v>
      </c>
      <c r="AI331" t="s">
        <v>260</v>
      </c>
      <c r="AJ331">
        <v>30.0687</v>
      </c>
      <c r="AK331" t="s">
        <v>261</v>
      </c>
      <c r="AL331">
        <v>-89.957621000000003</v>
      </c>
      <c r="AM331">
        <v>100</v>
      </c>
      <c r="AN331">
        <v>1500</v>
      </c>
      <c r="AO331" t="s">
        <v>118</v>
      </c>
      <c r="AP331">
        <v>105</v>
      </c>
      <c r="AQ331">
        <v>81</v>
      </c>
      <c r="AR331">
        <v>320</v>
      </c>
      <c r="AZ331">
        <v>1200</v>
      </c>
      <c r="BA331">
        <v>1</v>
      </c>
      <c r="BB331" t="str">
        <f t="shared" si="23"/>
        <v xml:space="preserve">N35DC   </v>
      </c>
      <c r="BC331">
        <v>1</v>
      </c>
      <c r="BE331">
        <v>0</v>
      </c>
      <c r="BF331">
        <v>0</v>
      </c>
      <c r="BG331">
        <v>0</v>
      </c>
      <c r="BH331">
        <v>1500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"17:43:41.617"</f>
        <v>17:43:41.617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16</v>
      </c>
      <c r="CR331">
        <v>0</v>
      </c>
      <c r="CW331">
        <v>5480275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"10/21/2020 17:43:33.662"</f>
        <v>10/21/2020 17:43:33.662</v>
      </c>
      <c r="C332" t="str">
        <f t="shared" si="22"/>
        <v>FFDFD3C0</v>
      </c>
      <c r="D332" t="s">
        <v>133</v>
      </c>
      <c r="E332">
        <v>1</v>
      </c>
      <c r="F332">
        <v>1001</v>
      </c>
      <c r="G332" t="s">
        <v>114</v>
      </c>
      <c r="J332" t="s">
        <v>134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"17:43:41.609"</f>
        <v>17:43:41.609</v>
      </c>
      <c r="T332" t="str">
        <f>"17:43:41.109"</f>
        <v>17:43:41.109</v>
      </c>
      <c r="U332" t="str">
        <f t="shared" si="20"/>
        <v>A3E2C2</v>
      </c>
      <c r="V332">
        <v>0</v>
      </c>
      <c r="W332">
        <v>0</v>
      </c>
      <c r="X332">
        <v>1</v>
      </c>
      <c r="Z332">
        <v>0</v>
      </c>
      <c r="AA332">
        <v>10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1</v>
      </c>
      <c r="AH332">
        <v>0</v>
      </c>
      <c r="AI332" t="s">
        <v>260</v>
      </c>
      <c r="AJ332">
        <v>30.0687</v>
      </c>
      <c r="AK332" t="s">
        <v>261</v>
      </c>
      <c r="AL332">
        <v>-89.957621000000003</v>
      </c>
      <c r="AM332">
        <v>100</v>
      </c>
      <c r="AN332">
        <v>1500</v>
      </c>
      <c r="AO332" t="s">
        <v>118</v>
      </c>
      <c r="AP332">
        <v>105</v>
      </c>
      <c r="AQ332">
        <v>81</v>
      </c>
      <c r="AR332">
        <v>320</v>
      </c>
      <c r="AZ332">
        <v>1200</v>
      </c>
      <c r="BA332">
        <v>1</v>
      </c>
      <c r="BB332" t="str">
        <f t="shared" si="23"/>
        <v xml:space="preserve">N35DC   </v>
      </c>
      <c r="BC332">
        <v>1</v>
      </c>
      <c r="BE332">
        <v>0</v>
      </c>
      <c r="BF332">
        <v>0</v>
      </c>
      <c r="BG332">
        <v>0</v>
      </c>
      <c r="BH332">
        <v>1500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"17:43:41.617"</f>
        <v>17:43:41.617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16</v>
      </c>
      <c r="CR332">
        <v>0</v>
      </c>
      <c r="CW332">
        <v>5480275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"10/21/2020 17:43:33.662"</f>
        <v>10/21/2020 17:43:33.662</v>
      </c>
      <c r="C333" t="str">
        <f t="shared" si="22"/>
        <v>FFDFD3C0</v>
      </c>
      <c r="D333" t="s">
        <v>124</v>
      </c>
      <c r="E333">
        <v>2</v>
      </c>
      <c r="H333">
        <v>14</v>
      </c>
      <c r="I333" t="s">
        <v>125</v>
      </c>
      <c r="J333" t="s">
        <v>126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"17:43:41.609"</f>
        <v>17:43:41.609</v>
      </c>
      <c r="T333" t="str">
        <f>"17:43:41.109"</f>
        <v>17:43:41.109</v>
      </c>
      <c r="U333" t="str">
        <f t="shared" si="20"/>
        <v>A3E2C2</v>
      </c>
      <c r="V333">
        <v>0</v>
      </c>
      <c r="W333">
        <v>0</v>
      </c>
      <c r="X333">
        <v>1</v>
      </c>
      <c r="Z333">
        <v>0</v>
      </c>
      <c r="AA333">
        <v>10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1</v>
      </c>
      <c r="AH333">
        <v>0</v>
      </c>
      <c r="AI333" t="s">
        <v>260</v>
      </c>
      <c r="AJ333">
        <v>30.0687</v>
      </c>
      <c r="AK333" t="s">
        <v>261</v>
      </c>
      <c r="AL333">
        <v>-89.957621000000003</v>
      </c>
      <c r="AM333">
        <v>100</v>
      </c>
      <c r="AN333">
        <v>1500</v>
      </c>
      <c r="AO333" t="s">
        <v>118</v>
      </c>
      <c r="AP333">
        <v>105</v>
      </c>
      <c r="AQ333">
        <v>81</v>
      </c>
      <c r="AR333">
        <v>320</v>
      </c>
      <c r="AZ333">
        <v>1200</v>
      </c>
      <c r="BA333">
        <v>1</v>
      </c>
      <c r="BB333" t="str">
        <f t="shared" si="23"/>
        <v xml:space="preserve">N35DC   </v>
      </c>
      <c r="BC333">
        <v>1</v>
      </c>
      <c r="BE333">
        <v>0</v>
      </c>
      <c r="BF333">
        <v>0</v>
      </c>
      <c r="BG333">
        <v>0</v>
      </c>
      <c r="BH333">
        <v>1500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"17:43:41.617"</f>
        <v>17:43:41.617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16</v>
      </c>
      <c r="CR333">
        <v>0</v>
      </c>
      <c r="CW333">
        <v>5480275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"10/21/2020 17:43:33.662"</f>
        <v>10/21/2020 17:43:33.662</v>
      </c>
      <c r="C334" t="str">
        <f t="shared" si="22"/>
        <v>FFDFD3C0</v>
      </c>
      <c r="D334" t="s">
        <v>128</v>
      </c>
      <c r="E334">
        <v>9</v>
      </c>
      <c r="H334">
        <v>257</v>
      </c>
      <c r="I334" t="s">
        <v>129</v>
      </c>
      <c r="J334" t="s">
        <v>126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"17:43:41.609"</f>
        <v>17:43:41.609</v>
      </c>
      <c r="T334" t="str">
        <f>"17:43:41.109"</f>
        <v>17:43:41.109</v>
      </c>
      <c r="U334" t="str">
        <f t="shared" si="20"/>
        <v>A3E2C2</v>
      </c>
      <c r="V334">
        <v>0</v>
      </c>
      <c r="W334">
        <v>0</v>
      </c>
      <c r="X334">
        <v>1</v>
      </c>
      <c r="Z334">
        <v>0</v>
      </c>
      <c r="AA334">
        <v>10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1</v>
      </c>
      <c r="AH334">
        <v>0</v>
      </c>
      <c r="AI334" t="s">
        <v>260</v>
      </c>
      <c r="AJ334">
        <v>30.0687</v>
      </c>
      <c r="AK334" t="s">
        <v>261</v>
      </c>
      <c r="AL334">
        <v>-89.957621000000003</v>
      </c>
      <c r="AM334">
        <v>100</v>
      </c>
      <c r="AN334">
        <v>1500</v>
      </c>
      <c r="AO334" t="s">
        <v>118</v>
      </c>
      <c r="AP334">
        <v>105</v>
      </c>
      <c r="AQ334">
        <v>81</v>
      </c>
      <c r="AR334">
        <v>320</v>
      </c>
      <c r="AZ334">
        <v>1200</v>
      </c>
      <c r="BA334">
        <v>1</v>
      </c>
      <c r="BB334" t="str">
        <f t="shared" si="23"/>
        <v xml:space="preserve">N35DC   </v>
      </c>
      <c r="BC334">
        <v>1</v>
      </c>
      <c r="BE334">
        <v>0</v>
      </c>
      <c r="BF334">
        <v>0</v>
      </c>
      <c r="BG334">
        <v>0</v>
      </c>
      <c r="BH334">
        <v>1500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"17:43:41.617"</f>
        <v>17:43:41.617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16</v>
      </c>
      <c r="CR334">
        <v>0</v>
      </c>
      <c r="CW334">
        <v>5480275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"10/21/2020 17:43:34.553"</f>
        <v>10/21/2020 17:43:34.553</v>
      </c>
      <c r="C335" t="str">
        <f t="shared" si="22"/>
        <v>FFDFD3C0</v>
      </c>
      <c r="D335" t="s">
        <v>124</v>
      </c>
      <c r="E335">
        <v>2</v>
      </c>
      <c r="H335">
        <v>14</v>
      </c>
      <c r="I335" t="s">
        <v>125</v>
      </c>
      <c r="J335" t="s">
        <v>126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"17:43:42.500"</f>
        <v>17:43:42.500</v>
      </c>
      <c r="T335" t="str">
        <f>"17:43:42.200"</f>
        <v>17:43:42.200</v>
      </c>
      <c r="U335" t="str">
        <f t="shared" si="20"/>
        <v>A3E2C2</v>
      </c>
      <c r="V335">
        <v>0</v>
      </c>
      <c r="W335">
        <v>0</v>
      </c>
      <c r="X335">
        <v>1</v>
      </c>
      <c r="Z335">
        <v>0</v>
      </c>
      <c r="AA335">
        <v>10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1</v>
      </c>
      <c r="AH335">
        <v>0</v>
      </c>
      <c r="AI335" t="s">
        <v>262</v>
      </c>
      <c r="AJ335">
        <v>30.069022</v>
      </c>
      <c r="AK335" t="s">
        <v>263</v>
      </c>
      <c r="AL335">
        <v>-89.957127999999997</v>
      </c>
      <c r="AM335">
        <v>100</v>
      </c>
      <c r="AN335">
        <v>1500</v>
      </c>
      <c r="AO335" t="s">
        <v>118</v>
      </c>
      <c r="AP335">
        <v>105</v>
      </c>
      <c r="AQ335">
        <v>81</v>
      </c>
      <c r="AR335">
        <v>192</v>
      </c>
      <c r="AZ335">
        <v>1200</v>
      </c>
      <c r="BA335">
        <v>1</v>
      </c>
      <c r="BB335" t="str">
        <f t="shared" si="23"/>
        <v xml:space="preserve">N35DC   </v>
      </c>
      <c r="BC335">
        <v>1</v>
      </c>
      <c r="BE335">
        <v>0</v>
      </c>
      <c r="BF335">
        <v>0</v>
      </c>
      <c r="BG335">
        <v>0</v>
      </c>
      <c r="BH335">
        <v>1500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"17:43:42.502"</f>
        <v>17:43:42.502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16</v>
      </c>
      <c r="CR335">
        <v>0</v>
      </c>
      <c r="CW335">
        <v>5480943</v>
      </c>
      <c r="CY335">
        <v>1</v>
      </c>
      <c r="CZ335">
        <v>0</v>
      </c>
      <c r="DA335">
        <v>0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"10/21/2020 17:43:34.553"</f>
        <v>10/21/2020 17:43:34.553</v>
      </c>
      <c r="C336" t="str">
        <f t="shared" si="22"/>
        <v>FFDFD3C0</v>
      </c>
      <c r="D336" t="s">
        <v>128</v>
      </c>
      <c r="E336">
        <v>9</v>
      </c>
      <c r="H336">
        <v>257</v>
      </c>
      <c r="I336" t="s">
        <v>129</v>
      </c>
      <c r="J336" t="s">
        <v>126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"17:43:42.500"</f>
        <v>17:43:42.500</v>
      </c>
      <c r="T336" t="str">
        <f>"17:43:42.200"</f>
        <v>17:43:42.200</v>
      </c>
      <c r="U336" t="str">
        <f t="shared" si="20"/>
        <v>A3E2C2</v>
      </c>
      <c r="V336">
        <v>0</v>
      </c>
      <c r="W336">
        <v>0</v>
      </c>
      <c r="X336">
        <v>1</v>
      </c>
      <c r="Z336">
        <v>0</v>
      </c>
      <c r="AA336">
        <v>10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1</v>
      </c>
      <c r="AH336">
        <v>0</v>
      </c>
      <c r="AI336" t="s">
        <v>262</v>
      </c>
      <c r="AJ336">
        <v>30.069022</v>
      </c>
      <c r="AK336" t="s">
        <v>263</v>
      </c>
      <c r="AL336">
        <v>-89.957127999999997</v>
      </c>
      <c r="AM336">
        <v>100</v>
      </c>
      <c r="AN336">
        <v>1500</v>
      </c>
      <c r="AO336" t="s">
        <v>118</v>
      </c>
      <c r="AP336">
        <v>105</v>
      </c>
      <c r="AQ336">
        <v>81</v>
      </c>
      <c r="AR336">
        <v>192</v>
      </c>
      <c r="AZ336">
        <v>1200</v>
      </c>
      <c r="BA336">
        <v>1</v>
      </c>
      <c r="BB336" t="str">
        <f t="shared" si="23"/>
        <v xml:space="preserve">N35DC   </v>
      </c>
      <c r="BC336">
        <v>1</v>
      </c>
      <c r="BE336">
        <v>0</v>
      </c>
      <c r="BF336">
        <v>0</v>
      </c>
      <c r="BG336">
        <v>0</v>
      </c>
      <c r="BH336">
        <v>1500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"17:43:42.502"</f>
        <v>17:43:42.502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16</v>
      </c>
      <c r="CR336">
        <v>0</v>
      </c>
      <c r="CW336">
        <v>5480943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"10/21/2020 17:43:34.553"</f>
        <v>10/21/2020 17:43:34.553</v>
      </c>
      <c r="C337" t="str">
        <f t="shared" si="22"/>
        <v>FFDFD3C0</v>
      </c>
      <c r="D337" t="s">
        <v>130</v>
      </c>
      <c r="E337">
        <v>3</v>
      </c>
      <c r="F337">
        <v>2003</v>
      </c>
      <c r="G337" t="s">
        <v>131</v>
      </c>
      <c r="J337" t="s">
        <v>132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"17:43:42.500"</f>
        <v>17:43:42.500</v>
      </c>
      <c r="T337" t="str">
        <f>"17:43:42.200"</f>
        <v>17:43:42.200</v>
      </c>
      <c r="U337" t="str">
        <f t="shared" si="20"/>
        <v>A3E2C2</v>
      </c>
      <c r="V337">
        <v>0</v>
      </c>
      <c r="W337">
        <v>0</v>
      </c>
      <c r="X337">
        <v>1</v>
      </c>
      <c r="Z337">
        <v>0</v>
      </c>
      <c r="AA337">
        <v>10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1</v>
      </c>
      <c r="AH337">
        <v>0</v>
      </c>
      <c r="AI337" t="s">
        <v>262</v>
      </c>
      <c r="AJ337">
        <v>30.069022</v>
      </c>
      <c r="AK337" t="s">
        <v>263</v>
      </c>
      <c r="AL337">
        <v>-89.957127999999997</v>
      </c>
      <c r="AM337">
        <v>100</v>
      </c>
      <c r="AN337">
        <v>1500</v>
      </c>
      <c r="AO337" t="s">
        <v>118</v>
      </c>
      <c r="AP337">
        <v>105</v>
      </c>
      <c r="AQ337">
        <v>81</v>
      </c>
      <c r="AR337">
        <v>192</v>
      </c>
      <c r="AZ337">
        <v>1200</v>
      </c>
      <c r="BA337">
        <v>1</v>
      </c>
      <c r="BB337" t="str">
        <f t="shared" si="23"/>
        <v xml:space="preserve">N35DC   </v>
      </c>
      <c r="BC337">
        <v>1</v>
      </c>
      <c r="BE337">
        <v>0</v>
      </c>
      <c r="BF337">
        <v>0</v>
      </c>
      <c r="BG337">
        <v>0</v>
      </c>
      <c r="BH337">
        <v>1500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"17:43:42.502"</f>
        <v>17:43:42.502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16</v>
      </c>
      <c r="CR337">
        <v>0</v>
      </c>
      <c r="CW337">
        <v>5480943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"10/21/2020 17:43:34.553"</f>
        <v>10/21/2020 17:43:34.553</v>
      </c>
      <c r="C338" t="str">
        <f t="shared" si="22"/>
        <v>FFDFD3C0</v>
      </c>
      <c r="D338" t="s">
        <v>113</v>
      </c>
      <c r="E338">
        <v>4</v>
      </c>
      <c r="H338">
        <v>162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"17:43:42.500"</f>
        <v>17:43:42.500</v>
      </c>
      <c r="T338" t="str">
        <f>"17:43:42.200"</f>
        <v>17:43:42.200</v>
      </c>
      <c r="U338" t="str">
        <f t="shared" si="20"/>
        <v>A3E2C2</v>
      </c>
      <c r="V338">
        <v>0</v>
      </c>
      <c r="W338">
        <v>0</v>
      </c>
      <c r="X338">
        <v>1</v>
      </c>
      <c r="Z338">
        <v>0</v>
      </c>
      <c r="AA338">
        <v>10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1</v>
      </c>
      <c r="AH338">
        <v>0</v>
      </c>
      <c r="AI338" t="s">
        <v>262</v>
      </c>
      <c r="AJ338">
        <v>30.069022</v>
      </c>
      <c r="AK338" t="s">
        <v>263</v>
      </c>
      <c r="AL338">
        <v>-89.957127999999997</v>
      </c>
      <c r="AM338">
        <v>100</v>
      </c>
      <c r="AN338">
        <v>1500</v>
      </c>
      <c r="AO338" t="s">
        <v>118</v>
      </c>
      <c r="AP338">
        <v>105</v>
      </c>
      <c r="AQ338">
        <v>81</v>
      </c>
      <c r="AR338">
        <v>192</v>
      </c>
      <c r="AZ338">
        <v>1200</v>
      </c>
      <c r="BA338">
        <v>1</v>
      </c>
      <c r="BB338" t="str">
        <f t="shared" si="23"/>
        <v xml:space="preserve">N35DC   </v>
      </c>
      <c r="BC338">
        <v>1</v>
      </c>
      <c r="BE338">
        <v>0</v>
      </c>
      <c r="BF338">
        <v>0</v>
      </c>
      <c r="BG338">
        <v>0</v>
      </c>
      <c r="BH338">
        <v>1500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"17:43:42.502"</f>
        <v>17:43:42.502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16</v>
      </c>
      <c r="CR338">
        <v>0</v>
      </c>
      <c r="CW338">
        <v>5480943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"10/21/2020 17:43:34.553"</f>
        <v>10/21/2020 17:43:34.553</v>
      </c>
      <c r="C339" t="str">
        <f t="shared" si="22"/>
        <v>FFDFD3C0</v>
      </c>
      <c r="D339" t="s">
        <v>133</v>
      </c>
      <c r="E339">
        <v>1</v>
      </c>
      <c r="F339">
        <v>1001</v>
      </c>
      <c r="G339" t="s">
        <v>114</v>
      </c>
      <c r="J339" t="s">
        <v>134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"17:43:42.500"</f>
        <v>17:43:42.500</v>
      </c>
      <c r="T339" t="str">
        <f>"17:43:42.200"</f>
        <v>17:43:42.200</v>
      </c>
      <c r="U339" t="str">
        <f t="shared" si="20"/>
        <v>A3E2C2</v>
      </c>
      <c r="V339">
        <v>0</v>
      </c>
      <c r="W339">
        <v>0</v>
      </c>
      <c r="X339">
        <v>1</v>
      </c>
      <c r="Z339">
        <v>0</v>
      </c>
      <c r="AA339">
        <v>10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1</v>
      </c>
      <c r="AH339">
        <v>0</v>
      </c>
      <c r="AI339" t="s">
        <v>262</v>
      </c>
      <c r="AJ339">
        <v>30.069022</v>
      </c>
      <c r="AK339" t="s">
        <v>263</v>
      </c>
      <c r="AL339">
        <v>-89.957127999999997</v>
      </c>
      <c r="AM339">
        <v>100</v>
      </c>
      <c r="AN339">
        <v>1500</v>
      </c>
      <c r="AO339" t="s">
        <v>118</v>
      </c>
      <c r="AP339">
        <v>105</v>
      </c>
      <c r="AQ339">
        <v>81</v>
      </c>
      <c r="AR339">
        <v>192</v>
      </c>
      <c r="AZ339">
        <v>1200</v>
      </c>
      <c r="BA339">
        <v>1</v>
      </c>
      <c r="BB339" t="str">
        <f t="shared" si="23"/>
        <v xml:space="preserve">N35DC   </v>
      </c>
      <c r="BC339">
        <v>1</v>
      </c>
      <c r="BE339">
        <v>0</v>
      </c>
      <c r="BF339">
        <v>0</v>
      </c>
      <c r="BG339">
        <v>0</v>
      </c>
      <c r="BH339">
        <v>1500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"17:43:42.502"</f>
        <v>17:43:42.502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16</v>
      </c>
      <c r="CR339">
        <v>0</v>
      </c>
      <c r="CW339">
        <v>5480943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"10/21/2020 17:43:37.788"</f>
        <v>10/21/2020 17:43:37.788</v>
      </c>
      <c r="C340" t="str">
        <f t="shared" si="22"/>
        <v>FFDFD3C0</v>
      </c>
      <c r="D340" t="s">
        <v>124</v>
      </c>
      <c r="E340">
        <v>2</v>
      </c>
      <c r="H340">
        <v>14</v>
      </c>
      <c r="I340" t="s">
        <v>125</v>
      </c>
      <c r="J340" t="s">
        <v>126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"17:43:45.719"</f>
        <v>17:43:45.719</v>
      </c>
      <c r="T340" t="str">
        <f>"17:43:45.219"</f>
        <v>17:43:45.219</v>
      </c>
      <c r="U340" t="str">
        <f t="shared" si="20"/>
        <v>A3E2C2</v>
      </c>
      <c r="V340">
        <v>0</v>
      </c>
      <c r="W340">
        <v>0</v>
      </c>
      <c r="X340">
        <v>1</v>
      </c>
      <c r="Z340">
        <v>0</v>
      </c>
      <c r="AA340">
        <v>10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1</v>
      </c>
      <c r="AH340">
        <v>0</v>
      </c>
      <c r="AI340" t="s">
        <v>264</v>
      </c>
      <c r="AJ340">
        <v>30.070224</v>
      </c>
      <c r="AK340" t="s">
        <v>265</v>
      </c>
      <c r="AL340">
        <v>-89.955303999999998</v>
      </c>
      <c r="AM340">
        <v>100</v>
      </c>
      <c r="AN340">
        <v>1500</v>
      </c>
      <c r="AO340" t="s">
        <v>118</v>
      </c>
      <c r="AP340">
        <v>106</v>
      </c>
      <c r="AQ340">
        <v>80</v>
      </c>
      <c r="AR340">
        <v>64</v>
      </c>
      <c r="AZ340">
        <v>1200</v>
      </c>
      <c r="BA340">
        <v>1</v>
      </c>
      <c r="BB340" t="str">
        <f t="shared" si="23"/>
        <v xml:space="preserve">N35DC   </v>
      </c>
      <c r="BC340">
        <v>1</v>
      </c>
      <c r="BE340">
        <v>0</v>
      </c>
      <c r="BF340">
        <v>0</v>
      </c>
      <c r="BG340">
        <v>0</v>
      </c>
      <c r="BH340">
        <v>1500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"17:43:45.727"</f>
        <v>17:43:45.727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16</v>
      </c>
      <c r="CR340">
        <v>3</v>
      </c>
      <c r="CW340">
        <v>176365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"10/21/2020 17:43:37.788"</f>
        <v>10/21/2020 17:43:37.788</v>
      </c>
      <c r="C341" t="str">
        <f t="shared" si="22"/>
        <v>FFDFD3C0</v>
      </c>
      <c r="D341" t="s">
        <v>128</v>
      </c>
      <c r="E341">
        <v>9</v>
      </c>
      <c r="H341">
        <v>257</v>
      </c>
      <c r="I341" t="s">
        <v>129</v>
      </c>
      <c r="J341" t="s">
        <v>126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"17:43:45.719"</f>
        <v>17:43:45.719</v>
      </c>
      <c r="T341" t="str">
        <f>"17:43:45.219"</f>
        <v>17:43:45.219</v>
      </c>
      <c r="U341" t="str">
        <f t="shared" si="20"/>
        <v>A3E2C2</v>
      </c>
      <c r="V341">
        <v>0</v>
      </c>
      <c r="W341">
        <v>0</v>
      </c>
      <c r="X341">
        <v>1</v>
      </c>
      <c r="Z341">
        <v>0</v>
      </c>
      <c r="AA341">
        <v>10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1</v>
      </c>
      <c r="AH341">
        <v>0</v>
      </c>
      <c r="AI341" t="s">
        <v>264</v>
      </c>
      <c r="AJ341">
        <v>30.070224</v>
      </c>
      <c r="AK341" t="s">
        <v>265</v>
      </c>
      <c r="AL341">
        <v>-89.955303999999998</v>
      </c>
      <c r="AM341">
        <v>100</v>
      </c>
      <c r="AN341">
        <v>1500</v>
      </c>
      <c r="AO341" t="s">
        <v>118</v>
      </c>
      <c r="AP341">
        <v>106</v>
      </c>
      <c r="AQ341">
        <v>80</v>
      </c>
      <c r="AR341">
        <v>64</v>
      </c>
      <c r="AZ341">
        <v>1200</v>
      </c>
      <c r="BA341">
        <v>1</v>
      </c>
      <c r="BB341" t="str">
        <f t="shared" si="23"/>
        <v xml:space="preserve">N35DC   </v>
      </c>
      <c r="BC341">
        <v>1</v>
      </c>
      <c r="BE341">
        <v>0</v>
      </c>
      <c r="BF341">
        <v>0</v>
      </c>
      <c r="BG341">
        <v>0</v>
      </c>
      <c r="BH341">
        <v>1500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"17:43:45.727"</f>
        <v>17:43:45.727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16</v>
      </c>
      <c r="CR341">
        <v>3</v>
      </c>
      <c r="CW341">
        <v>176365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"10/21/2020 17:43:37.788"</f>
        <v>10/21/2020 17:43:37.788</v>
      </c>
      <c r="C342" t="str">
        <f t="shared" si="22"/>
        <v>FFDFD3C0</v>
      </c>
      <c r="D342" t="s">
        <v>113</v>
      </c>
      <c r="E342">
        <v>4</v>
      </c>
      <c r="H342">
        <v>162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"17:43:45.719"</f>
        <v>17:43:45.719</v>
      </c>
      <c r="T342" t="str">
        <f>"17:43:45.219"</f>
        <v>17:43:45.219</v>
      </c>
      <c r="U342" t="str">
        <f t="shared" si="20"/>
        <v>A3E2C2</v>
      </c>
      <c r="V342">
        <v>0</v>
      </c>
      <c r="W342">
        <v>0</v>
      </c>
      <c r="X342">
        <v>1</v>
      </c>
      <c r="Z342">
        <v>0</v>
      </c>
      <c r="AA342">
        <v>10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1</v>
      </c>
      <c r="AH342">
        <v>0</v>
      </c>
      <c r="AI342" t="s">
        <v>264</v>
      </c>
      <c r="AJ342">
        <v>30.070224</v>
      </c>
      <c r="AK342" t="s">
        <v>265</v>
      </c>
      <c r="AL342">
        <v>-89.955303999999998</v>
      </c>
      <c r="AM342">
        <v>100</v>
      </c>
      <c r="AN342">
        <v>1500</v>
      </c>
      <c r="AO342" t="s">
        <v>118</v>
      </c>
      <c r="AP342">
        <v>106</v>
      </c>
      <c r="AQ342">
        <v>80</v>
      </c>
      <c r="AR342">
        <v>64</v>
      </c>
      <c r="AZ342">
        <v>1200</v>
      </c>
      <c r="BA342">
        <v>1</v>
      </c>
      <c r="BB342" t="str">
        <f t="shared" si="23"/>
        <v xml:space="preserve">N35DC   </v>
      </c>
      <c r="BC342">
        <v>1</v>
      </c>
      <c r="BE342">
        <v>0</v>
      </c>
      <c r="BF342">
        <v>0</v>
      </c>
      <c r="BG342">
        <v>0</v>
      </c>
      <c r="BH342">
        <v>1500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"17:43:45.727"</f>
        <v>17:43:45.727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16</v>
      </c>
      <c r="CR342">
        <v>3</v>
      </c>
      <c r="CW342">
        <v>176365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"10/21/2020 17:43:37.788"</f>
        <v>10/21/2020 17:43:37.788</v>
      </c>
      <c r="C343" t="str">
        <f t="shared" si="22"/>
        <v>FFDFD3C0</v>
      </c>
      <c r="D343" t="s">
        <v>130</v>
      </c>
      <c r="E343">
        <v>3</v>
      </c>
      <c r="F343">
        <v>2003</v>
      </c>
      <c r="G343" t="s">
        <v>131</v>
      </c>
      <c r="J343" t="s">
        <v>132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"17:43:45.719"</f>
        <v>17:43:45.719</v>
      </c>
      <c r="T343" t="str">
        <f>"17:43:45.219"</f>
        <v>17:43:45.219</v>
      </c>
      <c r="U343" t="str">
        <f t="shared" si="20"/>
        <v>A3E2C2</v>
      </c>
      <c r="V343">
        <v>0</v>
      </c>
      <c r="W343">
        <v>0</v>
      </c>
      <c r="X343">
        <v>1</v>
      </c>
      <c r="Z343">
        <v>0</v>
      </c>
      <c r="AA343">
        <v>10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1</v>
      </c>
      <c r="AH343">
        <v>0</v>
      </c>
      <c r="AI343" t="s">
        <v>264</v>
      </c>
      <c r="AJ343">
        <v>30.070224</v>
      </c>
      <c r="AK343" t="s">
        <v>265</v>
      </c>
      <c r="AL343">
        <v>-89.955303999999998</v>
      </c>
      <c r="AM343">
        <v>100</v>
      </c>
      <c r="AN343">
        <v>1500</v>
      </c>
      <c r="AO343" t="s">
        <v>118</v>
      </c>
      <c r="AP343">
        <v>106</v>
      </c>
      <c r="AQ343">
        <v>80</v>
      </c>
      <c r="AR343">
        <v>64</v>
      </c>
      <c r="AZ343">
        <v>1200</v>
      </c>
      <c r="BA343">
        <v>1</v>
      </c>
      <c r="BB343" t="str">
        <f t="shared" si="23"/>
        <v xml:space="preserve">N35DC   </v>
      </c>
      <c r="BC343">
        <v>1</v>
      </c>
      <c r="BE343">
        <v>0</v>
      </c>
      <c r="BF343">
        <v>0</v>
      </c>
      <c r="BG343">
        <v>0</v>
      </c>
      <c r="BH343">
        <v>1500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"17:43:45.727"</f>
        <v>17:43:45.727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16</v>
      </c>
      <c r="CR343">
        <v>3</v>
      </c>
      <c r="CW343">
        <v>176365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"10/21/2020 17:43:37.788"</f>
        <v>10/21/2020 17:43:37.788</v>
      </c>
      <c r="C344" t="str">
        <f t="shared" si="22"/>
        <v>FFDFD3C0</v>
      </c>
      <c r="D344" t="s">
        <v>133</v>
      </c>
      <c r="E344">
        <v>1</v>
      </c>
      <c r="F344">
        <v>1001</v>
      </c>
      <c r="G344" t="s">
        <v>114</v>
      </c>
      <c r="J344" t="s">
        <v>134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"17:43:45.719"</f>
        <v>17:43:45.719</v>
      </c>
      <c r="T344" t="str">
        <f>"17:43:45.219"</f>
        <v>17:43:45.219</v>
      </c>
      <c r="U344" t="str">
        <f t="shared" si="20"/>
        <v>A3E2C2</v>
      </c>
      <c r="V344">
        <v>0</v>
      </c>
      <c r="W344">
        <v>0</v>
      </c>
      <c r="X344">
        <v>1</v>
      </c>
      <c r="Z344">
        <v>0</v>
      </c>
      <c r="AA344">
        <v>10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1</v>
      </c>
      <c r="AH344">
        <v>0</v>
      </c>
      <c r="AI344" t="s">
        <v>264</v>
      </c>
      <c r="AJ344">
        <v>30.070224</v>
      </c>
      <c r="AK344" t="s">
        <v>265</v>
      </c>
      <c r="AL344">
        <v>-89.955303999999998</v>
      </c>
      <c r="AM344">
        <v>100</v>
      </c>
      <c r="AN344">
        <v>1500</v>
      </c>
      <c r="AO344" t="s">
        <v>118</v>
      </c>
      <c r="AP344">
        <v>106</v>
      </c>
      <c r="AQ344">
        <v>80</v>
      </c>
      <c r="AR344">
        <v>64</v>
      </c>
      <c r="AZ344">
        <v>1200</v>
      </c>
      <c r="BA344">
        <v>1</v>
      </c>
      <c r="BB344" t="str">
        <f t="shared" si="23"/>
        <v xml:space="preserve">N35DC   </v>
      </c>
      <c r="BC344">
        <v>1</v>
      </c>
      <c r="BE344">
        <v>0</v>
      </c>
      <c r="BF344">
        <v>0</v>
      </c>
      <c r="BG344">
        <v>0</v>
      </c>
      <c r="BH344">
        <v>1500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"17:43:45.727"</f>
        <v>17:43:45.727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16</v>
      </c>
      <c r="CR344">
        <v>3</v>
      </c>
      <c r="CW344">
        <v>176365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"10/21/2020 17:43:38.808"</f>
        <v>10/21/2020 17:43:38.808</v>
      </c>
      <c r="C345" t="str">
        <f t="shared" si="22"/>
        <v>FFDFD3C0</v>
      </c>
      <c r="D345" t="s">
        <v>128</v>
      </c>
      <c r="E345">
        <v>9</v>
      </c>
      <c r="H345">
        <v>257</v>
      </c>
      <c r="I345" t="s">
        <v>129</v>
      </c>
      <c r="J345" t="s">
        <v>126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"17:43:46.727"</f>
        <v>17:43:46.727</v>
      </c>
      <c r="T345" t="str">
        <f>"17:43:46.627"</f>
        <v>17:43:46.627</v>
      </c>
      <c r="U345" t="str">
        <f t="shared" si="20"/>
        <v>A3E2C2</v>
      </c>
      <c r="V345">
        <v>0</v>
      </c>
      <c r="W345">
        <v>0</v>
      </c>
      <c r="X345">
        <v>1</v>
      </c>
      <c r="Z345">
        <v>0</v>
      </c>
      <c r="AA345">
        <v>10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1</v>
      </c>
      <c r="AH345">
        <v>0</v>
      </c>
      <c r="AI345" t="s">
        <v>266</v>
      </c>
      <c r="AJ345">
        <v>30.070609999999999</v>
      </c>
      <c r="AK345" t="s">
        <v>267</v>
      </c>
      <c r="AL345">
        <v>-89.954746</v>
      </c>
      <c r="AM345">
        <v>100</v>
      </c>
      <c r="AN345">
        <v>1500</v>
      </c>
      <c r="AO345" t="s">
        <v>118</v>
      </c>
      <c r="AP345">
        <v>107</v>
      </c>
      <c r="AQ345">
        <v>79</v>
      </c>
      <c r="AR345">
        <v>-64</v>
      </c>
      <c r="AZ345">
        <v>1200</v>
      </c>
      <c r="BA345">
        <v>1</v>
      </c>
      <c r="BB345" t="str">
        <f t="shared" si="23"/>
        <v xml:space="preserve">N35DC   </v>
      </c>
      <c r="BC345">
        <v>1</v>
      </c>
      <c r="BE345">
        <v>0</v>
      </c>
      <c r="BF345">
        <v>0</v>
      </c>
      <c r="BG345">
        <v>0</v>
      </c>
      <c r="BH345">
        <v>1525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"17:43:46.731"</f>
        <v>17:43:46.731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16</v>
      </c>
      <c r="CR345">
        <v>0</v>
      </c>
      <c r="CW345">
        <v>5484025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"10/21/2020 17:43:38.808"</f>
        <v>10/21/2020 17:43:38.808</v>
      </c>
      <c r="C346" t="str">
        <f t="shared" si="22"/>
        <v>FFDFD3C0</v>
      </c>
      <c r="D346" t="s">
        <v>113</v>
      </c>
      <c r="E346">
        <v>4</v>
      </c>
      <c r="H346">
        <v>162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"17:43:46.727"</f>
        <v>17:43:46.727</v>
      </c>
      <c r="T346" t="str">
        <f>"17:43:46.627"</f>
        <v>17:43:46.627</v>
      </c>
      <c r="U346" t="str">
        <f t="shared" si="20"/>
        <v>A3E2C2</v>
      </c>
      <c r="V346">
        <v>0</v>
      </c>
      <c r="W346">
        <v>0</v>
      </c>
      <c r="X346">
        <v>1</v>
      </c>
      <c r="Z346">
        <v>0</v>
      </c>
      <c r="AA346">
        <v>10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1</v>
      </c>
      <c r="AH346">
        <v>0</v>
      </c>
      <c r="AI346" t="s">
        <v>266</v>
      </c>
      <c r="AJ346">
        <v>30.070609999999999</v>
      </c>
      <c r="AK346" t="s">
        <v>267</v>
      </c>
      <c r="AL346">
        <v>-89.954746</v>
      </c>
      <c r="AM346">
        <v>100</v>
      </c>
      <c r="AN346">
        <v>1500</v>
      </c>
      <c r="AO346" t="s">
        <v>118</v>
      </c>
      <c r="AP346">
        <v>107</v>
      </c>
      <c r="AQ346">
        <v>79</v>
      </c>
      <c r="AR346">
        <v>-64</v>
      </c>
      <c r="AZ346">
        <v>1200</v>
      </c>
      <c r="BA346">
        <v>1</v>
      </c>
      <c r="BB346" t="str">
        <f t="shared" si="23"/>
        <v xml:space="preserve">N35DC   </v>
      </c>
      <c r="BC346">
        <v>1</v>
      </c>
      <c r="BE346">
        <v>0</v>
      </c>
      <c r="BF346">
        <v>0</v>
      </c>
      <c r="BG346">
        <v>0</v>
      </c>
      <c r="BH346">
        <v>1525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"17:43:46.731"</f>
        <v>17:43:46.731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16</v>
      </c>
      <c r="CR346">
        <v>0</v>
      </c>
      <c r="CW346">
        <v>5484025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"10/21/2020 17:43:38.808"</f>
        <v>10/21/2020 17:43:38.808</v>
      </c>
      <c r="C347" t="str">
        <f t="shared" si="22"/>
        <v>FFDFD3C0</v>
      </c>
      <c r="D347" t="s">
        <v>133</v>
      </c>
      <c r="E347">
        <v>1</v>
      </c>
      <c r="F347">
        <v>1001</v>
      </c>
      <c r="G347" t="s">
        <v>114</v>
      </c>
      <c r="J347" t="s">
        <v>134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"17:43:46.727"</f>
        <v>17:43:46.727</v>
      </c>
      <c r="T347" t="str">
        <f>"17:43:46.627"</f>
        <v>17:43:46.627</v>
      </c>
      <c r="U347" t="str">
        <f t="shared" si="20"/>
        <v>A3E2C2</v>
      </c>
      <c r="V347">
        <v>0</v>
      </c>
      <c r="W347">
        <v>0</v>
      </c>
      <c r="X347">
        <v>1</v>
      </c>
      <c r="Z347">
        <v>0</v>
      </c>
      <c r="AA347">
        <v>10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1</v>
      </c>
      <c r="AH347">
        <v>0</v>
      </c>
      <c r="AI347" t="s">
        <v>266</v>
      </c>
      <c r="AJ347">
        <v>30.070609999999999</v>
      </c>
      <c r="AK347" t="s">
        <v>267</v>
      </c>
      <c r="AL347">
        <v>-89.954746</v>
      </c>
      <c r="AM347">
        <v>100</v>
      </c>
      <c r="AN347">
        <v>1500</v>
      </c>
      <c r="AO347" t="s">
        <v>118</v>
      </c>
      <c r="AP347">
        <v>107</v>
      </c>
      <c r="AQ347">
        <v>79</v>
      </c>
      <c r="AR347">
        <v>-64</v>
      </c>
      <c r="AZ347">
        <v>1200</v>
      </c>
      <c r="BA347">
        <v>1</v>
      </c>
      <c r="BB347" t="str">
        <f t="shared" si="23"/>
        <v xml:space="preserve">N35DC   </v>
      </c>
      <c r="BC347">
        <v>1</v>
      </c>
      <c r="BE347">
        <v>0</v>
      </c>
      <c r="BF347">
        <v>0</v>
      </c>
      <c r="BG347">
        <v>0</v>
      </c>
      <c r="BH347">
        <v>1525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"17:43:46.731"</f>
        <v>17:43:46.731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16</v>
      </c>
      <c r="CR347">
        <v>0</v>
      </c>
      <c r="CW347">
        <v>5484025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"10/21/2020 17:43:38.808"</f>
        <v>10/21/2020 17:43:38.808</v>
      </c>
      <c r="C348" t="str">
        <f t="shared" si="22"/>
        <v>FFDFD3C0</v>
      </c>
      <c r="D348" t="s">
        <v>130</v>
      </c>
      <c r="E348">
        <v>3</v>
      </c>
      <c r="F348">
        <v>2003</v>
      </c>
      <c r="G348" t="s">
        <v>131</v>
      </c>
      <c r="J348" t="s">
        <v>132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"17:43:46.727"</f>
        <v>17:43:46.727</v>
      </c>
      <c r="T348" t="str">
        <f>"17:43:46.627"</f>
        <v>17:43:46.627</v>
      </c>
      <c r="U348" t="str">
        <f t="shared" si="20"/>
        <v>A3E2C2</v>
      </c>
      <c r="V348">
        <v>0</v>
      </c>
      <c r="W348">
        <v>0</v>
      </c>
      <c r="X348">
        <v>1</v>
      </c>
      <c r="Z348">
        <v>0</v>
      </c>
      <c r="AA348">
        <v>10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1</v>
      </c>
      <c r="AH348">
        <v>0</v>
      </c>
      <c r="AI348" t="s">
        <v>266</v>
      </c>
      <c r="AJ348">
        <v>30.070609999999999</v>
      </c>
      <c r="AK348" t="s">
        <v>267</v>
      </c>
      <c r="AL348">
        <v>-89.954746</v>
      </c>
      <c r="AM348">
        <v>100</v>
      </c>
      <c r="AN348">
        <v>1500</v>
      </c>
      <c r="AO348" t="s">
        <v>118</v>
      </c>
      <c r="AP348">
        <v>107</v>
      </c>
      <c r="AQ348">
        <v>79</v>
      </c>
      <c r="AR348">
        <v>-64</v>
      </c>
      <c r="AZ348">
        <v>1200</v>
      </c>
      <c r="BA348">
        <v>1</v>
      </c>
      <c r="BB348" t="str">
        <f t="shared" si="23"/>
        <v xml:space="preserve">N35DC   </v>
      </c>
      <c r="BC348">
        <v>1</v>
      </c>
      <c r="BE348">
        <v>0</v>
      </c>
      <c r="BF348">
        <v>0</v>
      </c>
      <c r="BG348">
        <v>0</v>
      </c>
      <c r="BH348">
        <v>1525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"17:43:46.731"</f>
        <v>17:43:46.731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16</v>
      </c>
      <c r="CR348">
        <v>0</v>
      </c>
      <c r="CW348">
        <v>5484025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"10/21/2020 17:43:38.808"</f>
        <v>10/21/2020 17:43:38.808</v>
      </c>
      <c r="C349" t="str">
        <f t="shared" si="22"/>
        <v>FFDFD3C0</v>
      </c>
      <c r="D349" t="s">
        <v>124</v>
      </c>
      <c r="E349">
        <v>2</v>
      </c>
      <c r="H349">
        <v>14</v>
      </c>
      <c r="I349" t="s">
        <v>125</v>
      </c>
      <c r="J349" t="s">
        <v>126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"17:43:46.727"</f>
        <v>17:43:46.727</v>
      </c>
      <c r="T349" t="str">
        <f>"17:43:46.627"</f>
        <v>17:43:46.627</v>
      </c>
      <c r="U349" t="str">
        <f t="shared" si="20"/>
        <v>A3E2C2</v>
      </c>
      <c r="V349">
        <v>0</v>
      </c>
      <c r="W349">
        <v>0</v>
      </c>
      <c r="X349">
        <v>1</v>
      </c>
      <c r="Z349">
        <v>0</v>
      </c>
      <c r="AA349">
        <v>10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1</v>
      </c>
      <c r="AH349">
        <v>0</v>
      </c>
      <c r="AI349" t="s">
        <v>266</v>
      </c>
      <c r="AJ349">
        <v>30.070609999999999</v>
      </c>
      <c r="AK349" t="s">
        <v>267</v>
      </c>
      <c r="AL349">
        <v>-89.954746</v>
      </c>
      <c r="AM349">
        <v>100</v>
      </c>
      <c r="AN349">
        <v>1500</v>
      </c>
      <c r="AO349" t="s">
        <v>118</v>
      </c>
      <c r="AP349">
        <v>107</v>
      </c>
      <c r="AQ349">
        <v>79</v>
      </c>
      <c r="AR349">
        <v>-64</v>
      </c>
      <c r="AZ349">
        <v>1200</v>
      </c>
      <c r="BA349">
        <v>1</v>
      </c>
      <c r="BB349" t="str">
        <f t="shared" si="23"/>
        <v xml:space="preserve">N35DC   </v>
      </c>
      <c r="BC349">
        <v>1</v>
      </c>
      <c r="BE349">
        <v>0</v>
      </c>
      <c r="BF349">
        <v>0</v>
      </c>
      <c r="BG349">
        <v>0</v>
      </c>
      <c r="BH349">
        <v>1525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"17:43:46.731"</f>
        <v>17:43:46.731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16</v>
      </c>
      <c r="CR349">
        <v>0</v>
      </c>
      <c r="CW349">
        <v>5484025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"10/21/2020 17:43:39.781"</f>
        <v>10/21/2020 17:43:39.781</v>
      </c>
      <c r="C350" t="str">
        <f t="shared" si="22"/>
        <v>FFDFD3C0</v>
      </c>
      <c r="D350" t="s">
        <v>113</v>
      </c>
      <c r="E350">
        <v>4</v>
      </c>
      <c r="H350">
        <v>162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ref="S350:T354" si="24">"17:43:47.719"</f>
        <v>17:43:47.719</v>
      </c>
      <c r="T350" t="str">
        <f t="shared" si="24"/>
        <v>17:43:47.719</v>
      </c>
      <c r="U350" t="str">
        <f t="shared" si="20"/>
        <v>A3E2C2</v>
      </c>
      <c r="V350">
        <v>0</v>
      </c>
      <c r="W350">
        <v>0</v>
      </c>
      <c r="X350">
        <v>1</v>
      </c>
      <c r="Z350">
        <v>0</v>
      </c>
      <c r="AA350">
        <v>10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1</v>
      </c>
      <c r="AH350">
        <v>0</v>
      </c>
      <c r="AI350" t="s">
        <v>268</v>
      </c>
      <c r="AJ350">
        <v>30.070952999999999</v>
      </c>
      <c r="AK350" t="s">
        <v>269</v>
      </c>
      <c r="AL350">
        <v>-89.954166000000001</v>
      </c>
      <c r="AM350">
        <v>100</v>
      </c>
      <c r="AN350">
        <v>1500</v>
      </c>
      <c r="AO350" t="s">
        <v>118</v>
      </c>
      <c r="AP350">
        <v>107</v>
      </c>
      <c r="AQ350">
        <v>78</v>
      </c>
      <c r="AR350">
        <v>-128</v>
      </c>
      <c r="AZ350">
        <v>1200</v>
      </c>
      <c r="BA350">
        <v>1</v>
      </c>
      <c r="BB350" t="str">
        <f t="shared" si="23"/>
        <v xml:space="preserve">N35DC   </v>
      </c>
      <c r="BC350">
        <v>1</v>
      </c>
      <c r="BE350">
        <v>0</v>
      </c>
      <c r="BF350">
        <v>0</v>
      </c>
      <c r="BG350">
        <v>0</v>
      </c>
      <c r="BH350">
        <v>1500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"17:43:47.721"</f>
        <v>17:43:47.721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16</v>
      </c>
      <c r="CR350">
        <v>0</v>
      </c>
      <c r="CW350">
        <v>5484743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"10/21/2020 17:43:39.781"</f>
        <v>10/21/2020 17:43:39.781</v>
      </c>
      <c r="C351" t="str">
        <f t="shared" si="22"/>
        <v>FFDFD3C0</v>
      </c>
      <c r="D351" t="s">
        <v>130</v>
      </c>
      <c r="E351">
        <v>3</v>
      </c>
      <c r="F351">
        <v>2003</v>
      </c>
      <c r="G351" t="s">
        <v>131</v>
      </c>
      <c r="J351" t="s">
        <v>132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24"/>
        <v>17:43:47.719</v>
      </c>
      <c r="T351" t="str">
        <f t="shared" si="24"/>
        <v>17:43:47.719</v>
      </c>
      <c r="U351" t="str">
        <f t="shared" si="20"/>
        <v>A3E2C2</v>
      </c>
      <c r="V351">
        <v>0</v>
      </c>
      <c r="W351">
        <v>0</v>
      </c>
      <c r="X351">
        <v>1</v>
      </c>
      <c r="Z351">
        <v>0</v>
      </c>
      <c r="AA351">
        <v>10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1</v>
      </c>
      <c r="AH351">
        <v>0</v>
      </c>
      <c r="AI351" t="s">
        <v>268</v>
      </c>
      <c r="AJ351">
        <v>30.070952999999999</v>
      </c>
      <c r="AK351" t="s">
        <v>269</v>
      </c>
      <c r="AL351">
        <v>-89.954166000000001</v>
      </c>
      <c r="AM351">
        <v>100</v>
      </c>
      <c r="AN351">
        <v>1500</v>
      </c>
      <c r="AO351" t="s">
        <v>118</v>
      </c>
      <c r="AP351">
        <v>107</v>
      </c>
      <c r="AQ351">
        <v>78</v>
      </c>
      <c r="AR351">
        <v>-128</v>
      </c>
      <c r="AZ351">
        <v>1200</v>
      </c>
      <c r="BA351">
        <v>1</v>
      </c>
      <c r="BB351" t="str">
        <f t="shared" si="23"/>
        <v xml:space="preserve">N35DC   </v>
      </c>
      <c r="BC351">
        <v>1</v>
      </c>
      <c r="BE351">
        <v>0</v>
      </c>
      <c r="BF351">
        <v>0</v>
      </c>
      <c r="BG351">
        <v>0</v>
      </c>
      <c r="BH351">
        <v>1500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"17:43:47.721"</f>
        <v>17:43:47.721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16</v>
      </c>
      <c r="CR351">
        <v>0</v>
      </c>
      <c r="CW351">
        <v>5484743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"10/21/2020 17:43:39.781"</f>
        <v>10/21/2020 17:43:39.781</v>
      </c>
      <c r="C352" t="str">
        <f t="shared" si="22"/>
        <v>FFDFD3C0</v>
      </c>
      <c r="D352" t="s">
        <v>124</v>
      </c>
      <c r="E352">
        <v>2</v>
      </c>
      <c r="H352">
        <v>14</v>
      </c>
      <c r="I352" t="s">
        <v>125</v>
      </c>
      <c r="J352" t="s">
        <v>126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24"/>
        <v>17:43:47.719</v>
      </c>
      <c r="T352" t="str">
        <f t="shared" si="24"/>
        <v>17:43:47.719</v>
      </c>
      <c r="U352" t="str">
        <f t="shared" si="20"/>
        <v>A3E2C2</v>
      </c>
      <c r="V352">
        <v>0</v>
      </c>
      <c r="W352">
        <v>0</v>
      </c>
      <c r="X352">
        <v>1</v>
      </c>
      <c r="Z352">
        <v>0</v>
      </c>
      <c r="AA352">
        <v>10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1</v>
      </c>
      <c r="AH352">
        <v>0</v>
      </c>
      <c r="AI352" t="s">
        <v>268</v>
      </c>
      <c r="AJ352">
        <v>30.070952999999999</v>
      </c>
      <c r="AK352" t="s">
        <v>269</v>
      </c>
      <c r="AL352">
        <v>-89.954166000000001</v>
      </c>
      <c r="AM352">
        <v>100</v>
      </c>
      <c r="AN352">
        <v>1500</v>
      </c>
      <c r="AO352" t="s">
        <v>118</v>
      </c>
      <c r="AP352">
        <v>107</v>
      </c>
      <c r="AQ352">
        <v>78</v>
      </c>
      <c r="AR352">
        <v>-128</v>
      </c>
      <c r="AZ352">
        <v>1200</v>
      </c>
      <c r="BA352">
        <v>1</v>
      </c>
      <c r="BB352" t="str">
        <f t="shared" si="23"/>
        <v xml:space="preserve">N35DC   </v>
      </c>
      <c r="BC352">
        <v>1</v>
      </c>
      <c r="BE352">
        <v>0</v>
      </c>
      <c r="BF352">
        <v>0</v>
      </c>
      <c r="BG352">
        <v>0</v>
      </c>
      <c r="BH352">
        <v>1500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"17:43:47.721"</f>
        <v>17:43:47.721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16</v>
      </c>
      <c r="CR352">
        <v>0</v>
      </c>
      <c r="CW352">
        <v>5484743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"10/21/2020 17:43:39.781"</f>
        <v>10/21/2020 17:43:39.781</v>
      </c>
      <c r="C353" t="str">
        <f t="shared" si="22"/>
        <v>FFDFD3C0</v>
      </c>
      <c r="D353" t="s">
        <v>128</v>
      </c>
      <c r="E353">
        <v>9</v>
      </c>
      <c r="H353">
        <v>257</v>
      </c>
      <c r="I353" t="s">
        <v>129</v>
      </c>
      <c r="J353" t="s">
        <v>126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24"/>
        <v>17:43:47.719</v>
      </c>
      <c r="T353" t="str">
        <f t="shared" si="24"/>
        <v>17:43:47.719</v>
      </c>
      <c r="U353" t="str">
        <f t="shared" si="20"/>
        <v>A3E2C2</v>
      </c>
      <c r="V353">
        <v>0</v>
      </c>
      <c r="W353">
        <v>0</v>
      </c>
      <c r="X353">
        <v>1</v>
      </c>
      <c r="Z353">
        <v>0</v>
      </c>
      <c r="AA353">
        <v>10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1</v>
      </c>
      <c r="AH353">
        <v>0</v>
      </c>
      <c r="AI353" t="s">
        <v>268</v>
      </c>
      <c r="AJ353">
        <v>30.070952999999999</v>
      </c>
      <c r="AK353" t="s">
        <v>269</v>
      </c>
      <c r="AL353">
        <v>-89.954166000000001</v>
      </c>
      <c r="AM353">
        <v>100</v>
      </c>
      <c r="AN353">
        <v>1500</v>
      </c>
      <c r="AO353" t="s">
        <v>118</v>
      </c>
      <c r="AP353">
        <v>107</v>
      </c>
      <c r="AQ353">
        <v>78</v>
      </c>
      <c r="AR353">
        <v>-128</v>
      </c>
      <c r="AZ353">
        <v>1200</v>
      </c>
      <c r="BA353">
        <v>1</v>
      </c>
      <c r="BB353" t="str">
        <f t="shared" si="23"/>
        <v xml:space="preserve">N35DC   </v>
      </c>
      <c r="BC353">
        <v>1</v>
      </c>
      <c r="BE353">
        <v>0</v>
      </c>
      <c r="BF353">
        <v>0</v>
      </c>
      <c r="BG353">
        <v>0</v>
      </c>
      <c r="BH353">
        <v>1500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"17:43:47.721"</f>
        <v>17:43:47.721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16</v>
      </c>
      <c r="CR353">
        <v>0</v>
      </c>
      <c r="CW353">
        <v>5484743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"10/21/2020 17:43:39.781"</f>
        <v>10/21/2020 17:43:39.781</v>
      </c>
      <c r="C354" t="str">
        <f t="shared" si="22"/>
        <v>FFDFD3C0</v>
      </c>
      <c r="D354" t="s">
        <v>133</v>
      </c>
      <c r="E354">
        <v>1</v>
      </c>
      <c r="F354">
        <v>1001</v>
      </c>
      <c r="G354" t="s">
        <v>114</v>
      </c>
      <c r="J354" t="s">
        <v>134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24"/>
        <v>17:43:47.719</v>
      </c>
      <c r="T354" t="str">
        <f t="shared" si="24"/>
        <v>17:43:47.719</v>
      </c>
      <c r="U354" t="str">
        <f t="shared" si="20"/>
        <v>A3E2C2</v>
      </c>
      <c r="V354">
        <v>0</v>
      </c>
      <c r="W354">
        <v>0</v>
      </c>
      <c r="X354">
        <v>1</v>
      </c>
      <c r="Z354">
        <v>0</v>
      </c>
      <c r="AA354">
        <v>10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1</v>
      </c>
      <c r="AH354">
        <v>0</v>
      </c>
      <c r="AI354" t="s">
        <v>268</v>
      </c>
      <c r="AJ354">
        <v>30.070952999999999</v>
      </c>
      <c r="AK354" t="s">
        <v>269</v>
      </c>
      <c r="AL354">
        <v>-89.954166000000001</v>
      </c>
      <c r="AM354">
        <v>100</v>
      </c>
      <c r="AN354">
        <v>1500</v>
      </c>
      <c r="AO354" t="s">
        <v>118</v>
      </c>
      <c r="AP354">
        <v>107</v>
      </c>
      <c r="AQ354">
        <v>78</v>
      </c>
      <c r="AR354">
        <v>-128</v>
      </c>
      <c r="AZ354">
        <v>1200</v>
      </c>
      <c r="BA354">
        <v>1</v>
      </c>
      <c r="BB354" t="str">
        <f t="shared" si="23"/>
        <v xml:space="preserve">N35DC   </v>
      </c>
      <c r="BC354">
        <v>1</v>
      </c>
      <c r="BE354">
        <v>0</v>
      </c>
      <c r="BF354">
        <v>0</v>
      </c>
      <c r="BG354">
        <v>0</v>
      </c>
      <c r="BH354">
        <v>1500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"17:43:47.721"</f>
        <v>17:43:47.721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16</v>
      </c>
      <c r="CR354">
        <v>0</v>
      </c>
      <c r="CW354">
        <v>5484743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"10/21/2020 17:43:42.819"</f>
        <v>10/21/2020 17:43:42.819</v>
      </c>
      <c r="C355" t="str">
        <f t="shared" si="22"/>
        <v>FFDFD3C0</v>
      </c>
      <c r="D355" t="s">
        <v>130</v>
      </c>
      <c r="E355">
        <v>3</v>
      </c>
      <c r="F355">
        <v>2003</v>
      </c>
      <c r="G355" t="s">
        <v>131</v>
      </c>
      <c r="J355" t="s">
        <v>132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"17:43:50.766"</f>
        <v>17:43:50.766</v>
      </c>
      <c r="T355" t="str">
        <f>"17:43:50.666"</f>
        <v>17:43:50.666</v>
      </c>
      <c r="U355" t="str">
        <f t="shared" si="20"/>
        <v>A3E2C2</v>
      </c>
      <c r="V355">
        <v>0</v>
      </c>
      <c r="W355">
        <v>0</v>
      </c>
      <c r="X355">
        <v>1</v>
      </c>
      <c r="Z355">
        <v>0</v>
      </c>
      <c r="AA355">
        <v>10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1</v>
      </c>
      <c r="AH355">
        <v>0</v>
      </c>
      <c r="AI355" t="s">
        <v>270</v>
      </c>
      <c r="AJ355">
        <v>30.072047999999999</v>
      </c>
      <c r="AK355" t="s">
        <v>271</v>
      </c>
      <c r="AL355">
        <v>-89.952385000000007</v>
      </c>
      <c r="AM355">
        <v>100</v>
      </c>
      <c r="AN355">
        <v>1500</v>
      </c>
      <c r="AO355" t="s">
        <v>118</v>
      </c>
      <c r="AP355">
        <v>109</v>
      </c>
      <c r="AQ355">
        <v>78</v>
      </c>
      <c r="AR355">
        <v>-320</v>
      </c>
      <c r="AZ355">
        <v>1200</v>
      </c>
      <c r="BA355">
        <v>1</v>
      </c>
      <c r="BB355" t="str">
        <f t="shared" si="23"/>
        <v xml:space="preserve">N35DC   </v>
      </c>
      <c r="BC355">
        <v>1</v>
      </c>
      <c r="BE355">
        <v>0</v>
      </c>
      <c r="BF355">
        <v>0</v>
      </c>
      <c r="BG355">
        <v>0</v>
      </c>
      <c r="BH355">
        <v>1500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"17:43:50.766"</f>
        <v>17:43:50.766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16</v>
      </c>
      <c r="CR355">
        <v>3</v>
      </c>
      <c r="CW355">
        <v>179559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"10/21/2020 17:43:42.819"</f>
        <v>10/21/2020 17:43:42.819</v>
      </c>
      <c r="C356" t="str">
        <f t="shared" si="22"/>
        <v>FFDFD3C0</v>
      </c>
      <c r="D356" t="s">
        <v>124</v>
      </c>
      <c r="E356">
        <v>2</v>
      </c>
      <c r="H356">
        <v>14</v>
      </c>
      <c r="I356" t="s">
        <v>125</v>
      </c>
      <c r="J356" t="s">
        <v>126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"17:43:50.766"</f>
        <v>17:43:50.766</v>
      </c>
      <c r="T356" t="str">
        <f>"17:43:50.666"</f>
        <v>17:43:50.666</v>
      </c>
      <c r="U356" t="str">
        <f t="shared" si="20"/>
        <v>A3E2C2</v>
      </c>
      <c r="V356">
        <v>0</v>
      </c>
      <c r="W356">
        <v>0</v>
      </c>
      <c r="X356">
        <v>1</v>
      </c>
      <c r="Z356">
        <v>0</v>
      </c>
      <c r="AA356">
        <v>10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1</v>
      </c>
      <c r="AH356">
        <v>0</v>
      </c>
      <c r="AI356" t="s">
        <v>270</v>
      </c>
      <c r="AJ356">
        <v>30.072047999999999</v>
      </c>
      <c r="AK356" t="s">
        <v>271</v>
      </c>
      <c r="AL356">
        <v>-89.952385000000007</v>
      </c>
      <c r="AM356">
        <v>100</v>
      </c>
      <c r="AN356">
        <v>1500</v>
      </c>
      <c r="AO356" t="s">
        <v>118</v>
      </c>
      <c r="AP356">
        <v>109</v>
      </c>
      <c r="AQ356">
        <v>78</v>
      </c>
      <c r="AR356">
        <v>-320</v>
      </c>
      <c r="AZ356">
        <v>1200</v>
      </c>
      <c r="BA356">
        <v>1</v>
      </c>
      <c r="BB356" t="str">
        <f t="shared" si="23"/>
        <v xml:space="preserve">N35DC   </v>
      </c>
      <c r="BC356">
        <v>1</v>
      </c>
      <c r="BE356">
        <v>0</v>
      </c>
      <c r="BF356">
        <v>0</v>
      </c>
      <c r="BG356">
        <v>0</v>
      </c>
      <c r="BH356">
        <v>1500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"17:43:50.766"</f>
        <v>17:43:50.766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16</v>
      </c>
      <c r="CR356">
        <v>3</v>
      </c>
      <c r="CW356">
        <v>179559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"10/21/2020 17:43:42.819"</f>
        <v>10/21/2020 17:43:42.819</v>
      </c>
      <c r="C357" t="str">
        <f t="shared" si="22"/>
        <v>FFDFD3C0</v>
      </c>
      <c r="D357" t="s">
        <v>128</v>
      </c>
      <c r="E357">
        <v>9</v>
      </c>
      <c r="H357">
        <v>257</v>
      </c>
      <c r="I357" t="s">
        <v>129</v>
      </c>
      <c r="J357" t="s">
        <v>126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"17:43:50.766"</f>
        <v>17:43:50.766</v>
      </c>
      <c r="T357" t="str">
        <f>"17:43:50.666"</f>
        <v>17:43:50.666</v>
      </c>
      <c r="U357" t="str">
        <f t="shared" si="20"/>
        <v>A3E2C2</v>
      </c>
      <c r="V357">
        <v>0</v>
      </c>
      <c r="W357">
        <v>0</v>
      </c>
      <c r="X357">
        <v>1</v>
      </c>
      <c r="Z357">
        <v>0</v>
      </c>
      <c r="AA357">
        <v>10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1</v>
      </c>
      <c r="AH357">
        <v>0</v>
      </c>
      <c r="AI357" t="s">
        <v>270</v>
      </c>
      <c r="AJ357">
        <v>30.072047999999999</v>
      </c>
      <c r="AK357" t="s">
        <v>271</v>
      </c>
      <c r="AL357">
        <v>-89.952385000000007</v>
      </c>
      <c r="AM357">
        <v>100</v>
      </c>
      <c r="AN357">
        <v>1500</v>
      </c>
      <c r="AO357" t="s">
        <v>118</v>
      </c>
      <c r="AP357">
        <v>109</v>
      </c>
      <c r="AQ357">
        <v>78</v>
      </c>
      <c r="AR357">
        <v>-320</v>
      </c>
      <c r="AZ357">
        <v>1200</v>
      </c>
      <c r="BA357">
        <v>1</v>
      </c>
      <c r="BB357" t="str">
        <f t="shared" si="23"/>
        <v xml:space="preserve">N35DC   </v>
      </c>
      <c r="BC357">
        <v>1</v>
      </c>
      <c r="BE357">
        <v>0</v>
      </c>
      <c r="BF357">
        <v>0</v>
      </c>
      <c r="BG357">
        <v>0</v>
      </c>
      <c r="BH357">
        <v>1500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"17:43:50.766"</f>
        <v>17:43:50.766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16</v>
      </c>
      <c r="CR357">
        <v>3</v>
      </c>
      <c r="CW357">
        <v>179559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"10/21/2020 17:43:42.819"</f>
        <v>10/21/2020 17:43:42.819</v>
      </c>
      <c r="C358" t="str">
        <f t="shared" si="22"/>
        <v>FFDFD3C0</v>
      </c>
      <c r="D358" t="s">
        <v>113</v>
      </c>
      <c r="E358">
        <v>4</v>
      </c>
      <c r="H358">
        <v>162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"17:43:50.766"</f>
        <v>17:43:50.766</v>
      </c>
      <c r="T358" t="str">
        <f>"17:43:50.666"</f>
        <v>17:43:50.666</v>
      </c>
      <c r="U358" t="str">
        <f t="shared" si="20"/>
        <v>A3E2C2</v>
      </c>
      <c r="V358">
        <v>0</v>
      </c>
      <c r="W358">
        <v>0</v>
      </c>
      <c r="X358">
        <v>1</v>
      </c>
      <c r="Z358">
        <v>0</v>
      </c>
      <c r="AA358">
        <v>10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1</v>
      </c>
      <c r="AH358">
        <v>0</v>
      </c>
      <c r="AI358" t="s">
        <v>270</v>
      </c>
      <c r="AJ358">
        <v>30.072047999999999</v>
      </c>
      <c r="AK358" t="s">
        <v>271</v>
      </c>
      <c r="AL358">
        <v>-89.952385000000007</v>
      </c>
      <c r="AM358">
        <v>100</v>
      </c>
      <c r="AN358">
        <v>1500</v>
      </c>
      <c r="AO358" t="s">
        <v>118</v>
      </c>
      <c r="AP358">
        <v>109</v>
      </c>
      <c r="AQ358">
        <v>78</v>
      </c>
      <c r="AR358">
        <v>-320</v>
      </c>
      <c r="AZ358">
        <v>1200</v>
      </c>
      <c r="BA358">
        <v>1</v>
      </c>
      <c r="BB358" t="str">
        <f t="shared" si="23"/>
        <v xml:space="preserve">N35DC   </v>
      </c>
      <c r="BC358">
        <v>1</v>
      </c>
      <c r="BE358">
        <v>0</v>
      </c>
      <c r="BF358">
        <v>0</v>
      </c>
      <c r="BG358">
        <v>0</v>
      </c>
      <c r="BH358">
        <v>1500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"17:43:50.766"</f>
        <v>17:43:50.766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16</v>
      </c>
      <c r="CR358">
        <v>3</v>
      </c>
      <c r="CW358">
        <v>179559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"10/21/2020 17:43:42.819"</f>
        <v>10/21/2020 17:43:42.819</v>
      </c>
      <c r="C359" t="str">
        <f t="shared" si="22"/>
        <v>FFDFD3C0</v>
      </c>
      <c r="D359" t="s">
        <v>133</v>
      </c>
      <c r="E359">
        <v>1</v>
      </c>
      <c r="F359">
        <v>1001</v>
      </c>
      <c r="G359" t="s">
        <v>114</v>
      </c>
      <c r="J359" t="s">
        <v>134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"17:43:50.766"</f>
        <v>17:43:50.766</v>
      </c>
      <c r="T359" t="str">
        <f>"17:43:50.666"</f>
        <v>17:43:50.666</v>
      </c>
      <c r="U359" t="str">
        <f t="shared" si="20"/>
        <v>A3E2C2</v>
      </c>
      <c r="V359">
        <v>0</v>
      </c>
      <c r="W359">
        <v>0</v>
      </c>
      <c r="X359">
        <v>1</v>
      </c>
      <c r="Z359">
        <v>0</v>
      </c>
      <c r="AA359">
        <v>10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1</v>
      </c>
      <c r="AH359">
        <v>0</v>
      </c>
      <c r="AI359" t="s">
        <v>270</v>
      </c>
      <c r="AJ359">
        <v>30.072047999999999</v>
      </c>
      <c r="AK359" t="s">
        <v>271</v>
      </c>
      <c r="AL359">
        <v>-89.952385000000007</v>
      </c>
      <c r="AM359">
        <v>100</v>
      </c>
      <c r="AN359">
        <v>1500</v>
      </c>
      <c r="AO359" t="s">
        <v>118</v>
      </c>
      <c r="AP359">
        <v>109</v>
      </c>
      <c r="AQ359">
        <v>78</v>
      </c>
      <c r="AR359">
        <v>-320</v>
      </c>
      <c r="AZ359">
        <v>1200</v>
      </c>
      <c r="BA359">
        <v>1</v>
      </c>
      <c r="BB359" t="str">
        <f t="shared" si="23"/>
        <v xml:space="preserve">N35DC   </v>
      </c>
      <c r="BC359">
        <v>1</v>
      </c>
      <c r="BE359">
        <v>0</v>
      </c>
      <c r="BF359">
        <v>0</v>
      </c>
      <c r="BG359">
        <v>0</v>
      </c>
      <c r="BH359">
        <v>1500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"17:43:50.766"</f>
        <v>17:43:50.766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16</v>
      </c>
      <c r="CR359">
        <v>3</v>
      </c>
      <c r="CW359">
        <v>179559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"10/21/2020 17:43:43.831"</f>
        <v>10/21/2020 17:43:43.831</v>
      </c>
      <c r="C360" t="str">
        <f t="shared" si="22"/>
        <v>FFDFD3C0</v>
      </c>
      <c r="D360" t="s">
        <v>130</v>
      </c>
      <c r="E360">
        <v>3</v>
      </c>
      <c r="F360">
        <v>2003</v>
      </c>
      <c r="G360" t="s">
        <v>131</v>
      </c>
      <c r="J360" t="s">
        <v>132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ref="S360:T364" si="25">"17:43:51.766"</f>
        <v>17:43:51.766</v>
      </c>
      <c r="T360" t="str">
        <f t="shared" si="25"/>
        <v>17:43:51.766</v>
      </c>
      <c r="U360" t="str">
        <f t="shared" si="20"/>
        <v>A3E2C2</v>
      </c>
      <c r="V360">
        <v>0</v>
      </c>
      <c r="W360">
        <v>0</v>
      </c>
      <c r="X360">
        <v>1</v>
      </c>
      <c r="Z360">
        <v>0</v>
      </c>
      <c r="AA360">
        <v>10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1</v>
      </c>
      <c r="AH360">
        <v>0</v>
      </c>
      <c r="AI360" t="s">
        <v>272</v>
      </c>
      <c r="AJ360">
        <v>30.072412</v>
      </c>
      <c r="AK360" t="s">
        <v>273</v>
      </c>
      <c r="AL360">
        <v>-89.951828000000006</v>
      </c>
      <c r="AM360">
        <v>100</v>
      </c>
      <c r="AN360">
        <v>1500</v>
      </c>
      <c r="AO360" t="s">
        <v>118</v>
      </c>
      <c r="AP360">
        <v>109</v>
      </c>
      <c r="AQ360">
        <v>78</v>
      </c>
      <c r="AR360">
        <v>-128</v>
      </c>
      <c r="AZ360">
        <v>1200</v>
      </c>
      <c r="BA360">
        <v>1</v>
      </c>
      <c r="BB360" t="str">
        <f t="shared" si="23"/>
        <v xml:space="preserve">N35DC   </v>
      </c>
      <c r="BC360">
        <v>1</v>
      </c>
      <c r="BE360">
        <v>0</v>
      </c>
      <c r="BF360">
        <v>0</v>
      </c>
      <c r="BG360">
        <v>0</v>
      </c>
      <c r="BH360">
        <v>1500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"17:43:51.771"</f>
        <v>17:43:51.771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16</v>
      </c>
      <c r="CR360">
        <v>0</v>
      </c>
      <c r="CW360">
        <v>5487637</v>
      </c>
      <c r="CY360">
        <v>1</v>
      </c>
      <c r="CZ360">
        <v>0</v>
      </c>
      <c r="DA360">
        <v>0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"10/21/2020 17:43:43.831"</f>
        <v>10/21/2020 17:43:43.831</v>
      </c>
      <c r="C361" t="str">
        <f t="shared" si="22"/>
        <v>FFDFD3C0</v>
      </c>
      <c r="D361" t="s">
        <v>124</v>
      </c>
      <c r="E361">
        <v>2</v>
      </c>
      <c r="H361">
        <v>14</v>
      </c>
      <c r="I361" t="s">
        <v>125</v>
      </c>
      <c r="J361" t="s">
        <v>126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5"/>
        <v>17:43:51.766</v>
      </c>
      <c r="T361" t="str">
        <f t="shared" si="25"/>
        <v>17:43:51.766</v>
      </c>
      <c r="U361" t="str">
        <f t="shared" si="20"/>
        <v>A3E2C2</v>
      </c>
      <c r="V361">
        <v>0</v>
      </c>
      <c r="W361">
        <v>0</v>
      </c>
      <c r="X361">
        <v>1</v>
      </c>
      <c r="Z361">
        <v>0</v>
      </c>
      <c r="AA361">
        <v>10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1</v>
      </c>
      <c r="AH361">
        <v>0</v>
      </c>
      <c r="AI361" t="s">
        <v>272</v>
      </c>
      <c r="AJ361">
        <v>30.072412</v>
      </c>
      <c r="AK361" t="s">
        <v>273</v>
      </c>
      <c r="AL361">
        <v>-89.951828000000006</v>
      </c>
      <c r="AM361">
        <v>100</v>
      </c>
      <c r="AN361">
        <v>1500</v>
      </c>
      <c r="AO361" t="s">
        <v>118</v>
      </c>
      <c r="AP361">
        <v>109</v>
      </c>
      <c r="AQ361">
        <v>78</v>
      </c>
      <c r="AR361">
        <v>-128</v>
      </c>
      <c r="AZ361">
        <v>1200</v>
      </c>
      <c r="BA361">
        <v>1</v>
      </c>
      <c r="BB361" t="str">
        <f t="shared" si="23"/>
        <v xml:space="preserve">N35DC   </v>
      </c>
      <c r="BC361">
        <v>1</v>
      </c>
      <c r="BE361">
        <v>0</v>
      </c>
      <c r="BF361">
        <v>0</v>
      </c>
      <c r="BG361">
        <v>0</v>
      </c>
      <c r="BH361">
        <v>1500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"17:43:51.771"</f>
        <v>17:43:51.771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16</v>
      </c>
      <c r="CR361">
        <v>0</v>
      </c>
      <c r="CW361">
        <v>5487637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"10/21/2020 17:43:43.831"</f>
        <v>10/21/2020 17:43:43.831</v>
      </c>
      <c r="C362" t="str">
        <f t="shared" si="22"/>
        <v>FFDFD3C0</v>
      </c>
      <c r="D362" t="s">
        <v>128</v>
      </c>
      <c r="E362">
        <v>9</v>
      </c>
      <c r="H362">
        <v>257</v>
      </c>
      <c r="I362" t="s">
        <v>129</v>
      </c>
      <c r="J362" t="s">
        <v>126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25"/>
        <v>17:43:51.766</v>
      </c>
      <c r="T362" t="str">
        <f t="shared" si="25"/>
        <v>17:43:51.766</v>
      </c>
      <c r="U362" t="str">
        <f t="shared" si="20"/>
        <v>A3E2C2</v>
      </c>
      <c r="V362">
        <v>0</v>
      </c>
      <c r="W362">
        <v>0</v>
      </c>
      <c r="X362">
        <v>1</v>
      </c>
      <c r="Z362">
        <v>0</v>
      </c>
      <c r="AA362">
        <v>10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1</v>
      </c>
      <c r="AH362">
        <v>0</v>
      </c>
      <c r="AI362" t="s">
        <v>272</v>
      </c>
      <c r="AJ362">
        <v>30.072412</v>
      </c>
      <c r="AK362" t="s">
        <v>273</v>
      </c>
      <c r="AL362">
        <v>-89.951828000000006</v>
      </c>
      <c r="AM362">
        <v>100</v>
      </c>
      <c r="AN362">
        <v>1500</v>
      </c>
      <c r="AO362" t="s">
        <v>118</v>
      </c>
      <c r="AP362">
        <v>109</v>
      </c>
      <c r="AQ362">
        <v>78</v>
      </c>
      <c r="AR362">
        <v>-128</v>
      </c>
      <c r="AZ362">
        <v>1200</v>
      </c>
      <c r="BA362">
        <v>1</v>
      </c>
      <c r="BB362" t="str">
        <f t="shared" si="23"/>
        <v xml:space="preserve">N35DC   </v>
      </c>
      <c r="BC362">
        <v>1</v>
      </c>
      <c r="BE362">
        <v>0</v>
      </c>
      <c r="BF362">
        <v>0</v>
      </c>
      <c r="BG362">
        <v>0</v>
      </c>
      <c r="BH362">
        <v>1500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"17:43:51.771"</f>
        <v>17:43:51.771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16</v>
      </c>
      <c r="CR362">
        <v>0</v>
      </c>
      <c r="CW362">
        <v>5487637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"10/21/2020 17:43:43.831"</f>
        <v>10/21/2020 17:43:43.831</v>
      </c>
      <c r="C363" t="str">
        <f t="shared" si="22"/>
        <v>FFDFD3C0</v>
      </c>
      <c r="D363" t="s">
        <v>113</v>
      </c>
      <c r="E363">
        <v>4</v>
      </c>
      <c r="H363">
        <v>162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25"/>
        <v>17:43:51.766</v>
      </c>
      <c r="T363" t="str">
        <f t="shared" si="25"/>
        <v>17:43:51.766</v>
      </c>
      <c r="U363" t="str">
        <f t="shared" si="20"/>
        <v>A3E2C2</v>
      </c>
      <c r="V363">
        <v>0</v>
      </c>
      <c r="W363">
        <v>0</v>
      </c>
      <c r="X363">
        <v>1</v>
      </c>
      <c r="Z363">
        <v>0</v>
      </c>
      <c r="AA363">
        <v>10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1</v>
      </c>
      <c r="AH363">
        <v>0</v>
      </c>
      <c r="AI363" t="s">
        <v>272</v>
      </c>
      <c r="AJ363">
        <v>30.072412</v>
      </c>
      <c r="AK363" t="s">
        <v>273</v>
      </c>
      <c r="AL363">
        <v>-89.951828000000006</v>
      </c>
      <c r="AM363">
        <v>100</v>
      </c>
      <c r="AN363">
        <v>1500</v>
      </c>
      <c r="AO363" t="s">
        <v>118</v>
      </c>
      <c r="AP363">
        <v>109</v>
      </c>
      <c r="AQ363">
        <v>78</v>
      </c>
      <c r="AR363">
        <v>-128</v>
      </c>
      <c r="AZ363">
        <v>1200</v>
      </c>
      <c r="BA363">
        <v>1</v>
      </c>
      <c r="BB363" t="str">
        <f t="shared" si="23"/>
        <v xml:space="preserve">N35DC   </v>
      </c>
      <c r="BC363">
        <v>1</v>
      </c>
      <c r="BE363">
        <v>0</v>
      </c>
      <c r="BF363">
        <v>0</v>
      </c>
      <c r="BG363">
        <v>0</v>
      </c>
      <c r="BH363">
        <v>1500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"17:43:51.771"</f>
        <v>17:43:51.771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16</v>
      </c>
      <c r="CR363">
        <v>0</v>
      </c>
      <c r="CW363">
        <v>5487637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"10/21/2020 17:43:43.831"</f>
        <v>10/21/2020 17:43:43.831</v>
      </c>
      <c r="C364" t="str">
        <f t="shared" si="22"/>
        <v>FFDFD3C0</v>
      </c>
      <c r="D364" t="s">
        <v>133</v>
      </c>
      <c r="E364">
        <v>1</v>
      </c>
      <c r="F364">
        <v>1001</v>
      </c>
      <c r="G364" t="s">
        <v>114</v>
      </c>
      <c r="J364" t="s">
        <v>134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5"/>
        <v>17:43:51.766</v>
      </c>
      <c r="T364" t="str">
        <f t="shared" si="25"/>
        <v>17:43:51.766</v>
      </c>
      <c r="U364" t="str">
        <f t="shared" si="20"/>
        <v>A3E2C2</v>
      </c>
      <c r="V364">
        <v>0</v>
      </c>
      <c r="W364">
        <v>0</v>
      </c>
      <c r="X364">
        <v>1</v>
      </c>
      <c r="Z364">
        <v>0</v>
      </c>
      <c r="AA364">
        <v>10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1</v>
      </c>
      <c r="AH364">
        <v>0</v>
      </c>
      <c r="AI364" t="s">
        <v>272</v>
      </c>
      <c r="AJ364">
        <v>30.072412</v>
      </c>
      <c r="AK364" t="s">
        <v>273</v>
      </c>
      <c r="AL364">
        <v>-89.951828000000006</v>
      </c>
      <c r="AM364">
        <v>100</v>
      </c>
      <c r="AN364">
        <v>1500</v>
      </c>
      <c r="AO364" t="s">
        <v>118</v>
      </c>
      <c r="AP364">
        <v>109</v>
      </c>
      <c r="AQ364">
        <v>78</v>
      </c>
      <c r="AR364">
        <v>-128</v>
      </c>
      <c r="AZ364">
        <v>1200</v>
      </c>
      <c r="BA364">
        <v>1</v>
      </c>
      <c r="BB364" t="str">
        <f t="shared" si="23"/>
        <v xml:space="preserve">N35DC   </v>
      </c>
      <c r="BC364">
        <v>1</v>
      </c>
      <c r="BE364">
        <v>0</v>
      </c>
      <c r="BF364">
        <v>0</v>
      </c>
      <c r="BG364">
        <v>0</v>
      </c>
      <c r="BH364">
        <v>1500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"17:43:51.771"</f>
        <v>17:43:51.771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16</v>
      </c>
      <c r="CR364">
        <v>0</v>
      </c>
      <c r="CW364">
        <v>5487637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"10/21/2020 17:43:44.832"</f>
        <v>10/21/2020 17:43:44.832</v>
      </c>
      <c r="C365" t="str">
        <f t="shared" si="22"/>
        <v>FFDFD3C0</v>
      </c>
      <c r="D365" t="s">
        <v>113</v>
      </c>
      <c r="E365">
        <v>4</v>
      </c>
      <c r="H365">
        <v>162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"17:43:52.758"</f>
        <v>17:43:52.758</v>
      </c>
      <c r="T365" t="str">
        <f>"17:43:52.358"</f>
        <v>17:43:52.358</v>
      </c>
      <c r="U365" t="str">
        <f t="shared" si="20"/>
        <v>A3E2C2</v>
      </c>
      <c r="V365">
        <v>0</v>
      </c>
      <c r="W365">
        <v>0</v>
      </c>
      <c r="X365">
        <v>1</v>
      </c>
      <c r="Z365">
        <v>0</v>
      </c>
      <c r="AA365">
        <v>10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1</v>
      </c>
      <c r="AH365">
        <v>0</v>
      </c>
      <c r="AI365" t="s">
        <v>274</v>
      </c>
      <c r="AJ365">
        <v>30.072799</v>
      </c>
      <c r="AK365" t="s">
        <v>275</v>
      </c>
      <c r="AL365">
        <v>-89.951227000000003</v>
      </c>
      <c r="AM365">
        <v>100</v>
      </c>
      <c r="AN365">
        <v>1500</v>
      </c>
      <c r="AO365" t="s">
        <v>118</v>
      </c>
      <c r="AP365">
        <v>110</v>
      </c>
      <c r="AQ365">
        <v>78</v>
      </c>
      <c r="AR365">
        <v>-128</v>
      </c>
      <c r="AZ365">
        <v>1200</v>
      </c>
      <c r="BA365">
        <v>1</v>
      </c>
      <c r="BB365" t="str">
        <f t="shared" si="23"/>
        <v xml:space="preserve">N35DC   </v>
      </c>
      <c r="BC365">
        <v>1</v>
      </c>
      <c r="BE365">
        <v>0</v>
      </c>
      <c r="BF365">
        <v>0</v>
      </c>
      <c r="BG365">
        <v>0</v>
      </c>
      <c r="BH365">
        <v>1500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"17:43:52.761"</f>
        <v>17:43:52.761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16</v>
      </c>
      <c r="CR365">
        <v>3</v>
      </c>
      <c r="CW365">
        <v>180780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"10/21/2020 17:43:44.832"</f>
        <v>10/21/2020 17:43:44.832</v>
      </c>
      <c r="C366" t="str">
        <f t="shared" si="22"/>
        <v>FFDFD3C0</v>
      </c>
      <c r="D366" t="s">
        <v>130</v>
      </c>
      <c r="E366">
        <v>3</v>
      </c>
      <c r="F366">
        <v>2003</v>
      </c>
      <c r="G366" t="s">
        <v>131</v>
      </c>
      <c r="J366" t="s">
        <v>132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"17:43:52.758"</f>
        <v>17:43:52.758</v>
      </c>
      <c r="T366" t="str">
        <f>"17:43:52.358"</f>
        <v>17:43:52.358</v>
      </c>
      <c r="U366" t="str">
        <f t="shared" si="20"/>
        <v>A3E2C2</v>
      </c>
      <c r="V366">
        <v>0</v>
      </c>
      <c r="W366">
        <v>0</v>
      </c>
      <c r="X366">
        <v>1</v>
      </c>
      <c r="Z366">
        <v>0</v>
      </c>
      <c r="AA366">
        <v>10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1</v>
      </c>
      <c r="AH366">
        <v>0</v>
      </c>
      <c r="AI366" t="s">
        <v>274</v>
      </c>
      <c r="AJ366">
        <v>30.072799</v>
      </c>
      <c r="AK366" t="s">
        <v>275</v>
      </c>
      <c r="AL366">
        <v>-89.951227000000003</v>
      </c>
      <c r="AM366">
        <v>100</v>
      </c>
      <c r="AN366">
        <v>1500</v>
      </c>
      <c r="AO366" t="s">
        <v>118</v>
      </c>
      <c r="AP366">
        <v>110</v>
      </c>
      <c r="AQ366">
        <v>78</v>
      </c>
      <c r="AR366">
        <v>-128</v>
      </c>
      <c r="AZ366">
        <v>1200</v>
      </c>
      <c r="BA366">
        <v>1</v>
      </c>
      <c r="BB366" t="str">
        <f t="shared" si="23"/>
        <v xml:space="preserve">N35DC   </v>
      </c>
      <c r="BC366">
        <v>1</v>
      </c>
      <c r="BE366">
        <v>0</v>
      </c>
      <c r="BF366">
        <v>0</v>
      </c>
      <c r="BG366">
        <v>0</v>
      </c>
      <c r="BH366">
        <v>1500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"17:43:52.761"</f>
        <v>17:43:52.761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16</v>
      </c>
      <c r="CR366">
        <v>3</v>
      </c>
      <c r="CW366">
        <v>180780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"10/21/2020 17:43:44.832"</f>
        <v>10/21/2020 17:43:44.832</v>
      </c>
      <c r="C367" t="str">
        <f t="shared" si="22"/>
        <v>FFDFD3C0</v>
      </c>
      <c r="D367" t="s">
        <v>124</v>
      </c>
      <c r="E367">
        <v>2</v>
      </c>
      <c r="H367">
        <v>14</v>
      </c>
      <c r="I367" t="s">
        <v>125</v>
      </c>
      <c r="J367" t="s">
        <v>126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"17:43:52.758"</f>
        <v>17:43:52.758</v>
      </c>
      <c r="T367" t="str">
        <f>"17:43:52.358"</f>
        <v>17:43:52.358</v>
      </c>
      <c r="U367" t="str">
        <f t="shared" si="20"/>
        <v>A3E2C2</v>
      </c>
      <c r="V367">
        <v>0</v>
      </c>
      <c r="W367">
        <v>0</v>
      </c>
      <c r="X367">
        <v>1</v>
      </c>
      <c r="Z367">
        <v>0</v>
      </c>
      <c r="AA367">
        <v>10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1</v>
      </c>
      <c r="AH367">
        <v>0</v>
      </c>
      <c r="AI367" t="s">
        <v>274</v>
      </c>
      <c r="AJ367">
        <v>30.072799</v>
      </c>
      <c r="AK367" t="s">
        <v>275</v>
      </c>
      <c r="AL367">
        <v>-89.951227000000003</v>
      </c>
      <c r="AM367">
        <v>100</v>
      </c>
      <c r="AN367">
        <v>1500</v>
      </c>
      <c r="AO367" t="s">
        <v>118</v>
      </c>
      <c r="AP367">
        <v>110</v>
      </c>
      <c r="AQ367">
        <v>78</v>
      </c>
      <c r="AR367">
        <v>-128</v>
      </c>
      <c r="AZ367">
        <v>1200</v>
      </c>
      <c r="BA367">
        <v>1</v>
      </c>
      <c r="BB367" t="str">
        <f t="shared" si="23"/>
        <v xml:space="preserve">N35DC   </v>
      </c>
      <c r="BC367">
        <v>1</v>
      </c>
      <c r="BE367">
        <v>0</v>
      </c>
      <c r="BF367">
        <v>0</v>
      </c>
      <c r="BG367">
        <v>0</v>
      </c>
      <c r="BH367">
        <v>1500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"17:43:52.761"</f>
        <v>17:43:52.761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16</v>
      </c>
      <c r="CR367">
        <v>3</v>
      </c>
      <c r="CW367">
        <v>180780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"10/21/2020 17:43:44.832"</f>
        <v>10/21/2020 17:43:44.832</v>
      </c>
      <c r="C368" t="str">
        <f t="shared" si="22"/>
        <v>FFDFD3C0</v>
      </c>
      <c r="D368" t="s">
        <v>128</v>
      </c>
      <c r="E368">
        <v>9</v>
      </c>
      <c r="H368">
        <v>257</v>
      </c>
      <c r="I368" t="s">
        <v>129</v>
      </c>
      <c r="J368" t="s">
        <v>126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"17:43:52.758"</f>
        <v>17:43:52.758</v>
      </c>
      <c r="T368" t="str">
        <f>"17:43:52.358"</f>
        <v>17:43:52.358</v>
      </c>
      <c r="U368" t="str">
        <f t="shared" si="20"/>
        <v>A3E2C2</v>
      </c>
      <c r="V368">
        <v>0</v>
      </c>
      <c r="W368">
        <v>0</v>
      </c>
      <c r="X368">
        <v>1</v>
      </c>
      <c r="Z368">
        <v>0</v>
      </c>
      <c r="AA368">
        <v>10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1</v>
      </c>
      <c r="AH368">
        <v>0</v>
      </c>
      <c r="AI368" t="s">
        <v>274</v>
      </c>
      <c r="AJ368">
        <v>30.072799</v>
      </c>
      <c r="AK368" t="s">
        <v>275</v>
      </c>
      <c r="AL368">
        <v>-89.951227000000003</v>
      </c>
      <c r="AM368">
        <v>100</v>
      </c>
      <c r="AN368">
        <v>1500</v>
      </c>
      <c r="AO368" t="s">
        <v>118</v>
      </c>
      <c r="AP368">
        <v>110</v>
      </c>
      <c r="AQ368">
        <v>78</v>
      </c>
      <c r="AR368">
        <v>-128</v>
      </c>
      <c r="AZ368">
        <v>1200</v>
      </c>
      <c r="BA368">
        <v>1</v>
      </c>
      <c r="BB368" t="str">
        <f t="shared" si="23"/>
        <v xml:space="preserve">N35DC   </v>
      </c>
      <c r="BC368">
        <v>1</v>
      </c>
      <c r="BE368">
        <v>0</v>
      </c>
      <c r="BF368">
        <v>0</v>
      </c>
      <c r="BG368">
        <v>0</v>
      </c>
      <c r="BH368">
        <v>1500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"17:43:52.761"</f>
        <v>17:43:52.761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16</v>
      </c>
      <c r="CR368">
        <v>3</v>
      </c>
      <c r="CW368">
        <v>180780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"10/21/2020 17:43:44.832"</f>
        <v>10/21/2020 17:43:44.832</v>
      </c>
      <c r="C369" t="str">
        <f t="shared" si="22"/>
        <v>FFDFD3C0</v>
      </c>
      <c r="D369" t="s">
        <v>133</v>
      </c>
      <c r="E369">
        <v>1</v>
      </c>
      <c r="F369">
        <v>1001</v>
      </c>
      <c r="G369" t="s">
        <v>114</v>
      </c>
      <c r="J369" t="s">
        <v>134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"17:43:52.758"</f>
        <v>17:43:52.758</v>
      </c>
      <c r="T369" t="str">
        <f>"17:43:52.358"</f>
        <v>17:43:52.358</v>
      </c>
      <c r="U369" t="str">
        <f t="shared" si="20"/>
        <v>A3E2C2</v>
      </c>
      <c r="V369">
        <v>0</v>
      </c>
      <c r="W369">
        <v>0</v>
      </c>
      <c r="X369">
        <v>1</v>
      </c>
      <c r="Z369">
        <v>0</v>
      </c>
      <c r="AA369">
        <v>10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1</v>
      </c>
      <c r="AH369">
        <v>0</v>
      </c>
      <c r="AI369" t="s">
        <v>274</v>
      </c>
      <c r="AJ369">
        <v>30.072799</v>
      </c>
      <c r="AK369" t="s">
        <v>275</v>
      </c>
      <c r="AL369">
        <v>-89.951227000000003</v>
      </c>
      <c r="AM369">
        <v>100</v>
      </c>
      <c r="AN369">
        <v>1500</v>
      </c>
      <c r="AO369" t="s">
        <v>118</v>
      </c>
      <c r="AP369">
        <v>110</v>
      </c>
      <c r="AQ369">
        <v>78</v>
      </c>
      <c r="AR369">
        <v>-128</v>
      </c>
      <c r="AZ369">
        <v>1200</v>
      </c>
      <c r="BA369">
        <v>1</v>
      </c>
      <c r="BB369" t="str">
        <f t="shared" si="23"/>
        <v xml:space="preserve">N35DC   </v>
      </c>
      <c r="BC369">
        <v>1</v>
      </c>
      <c r="BE369">
        <v>0</v>
      </c>
      <c r="BF369">
        <v>0</v>
      </c>
      <c r="BG369">
        <v>0</v>
      </c>
      <c r="BH369">
        <v>1500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"17:43:52.761"</f>
        <v>17:43:52.761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16</v>
      </c>
      <c r="CR369">
        <v>3</v>
      </c>
      <c r="CW369">
        <v>180780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"10/21/2020 17:43:47.816"</f>
        <v>10/21/2020 17:43:47.816</v>
      </c>
      <c r="C370" t="str">
        <f t="shared" si="22"/>
        <v>FFDFD3C0</v>
      </c>
      <c r="D370" t="s">
        <v>113</v>
      </c>
      <c r="E370">
        <v>4</v>
      </c>
      <c r="H370">
        <v>162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"17:43:55.758"</f>
        <v>17:43:55.758</v>
      </c>
      <c r="T370" t="str">
        <f>"17:43:55.258"</f>
        <v>17:43:55.258</v>
      </c>
      <c r="U370" t="str">
        <f t="shared" si="20"/>
        <v>A3E2C2</v>
      </c>
      <c r="V370">
        <v>0</v>
      </c>
      <c r="W370">
        <v>0</v>
      </c>
      <c r="X370">
        <v>1</v>
      </c>
      <c r="Z370">
        <v>0</v>
      </c>
      <c r="AA370">
        <v>10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1</v>
      </c>
      <c r="AH370">
        <v>0</v>
      </c>
      <c r="AI370" t="s">
        <v>276</v>
      </c>
      <c r="AJ370">
        <v>30.073936</v>
      </c>
      <c r="AK370" t="s">
        <v>277</v>
      </c>
      <c r="AL370">
        <v>-89.949489</v>
      </c>
      <c r="AM370">
        <v>100</v>
      </c>
      <c r="AN370">
        <v>1400</v>
      </c>
      <c r="AO370" t="s">
        <v>118</v>
      </c>
      <c r="AP370">
        <v>110</v>
      </c>
      <c r="AQ370">
        <v>82</v>
      </c>
      <c r="AR370">
        <v>-192</v>
      </c>
      <c r="AZ370">
        <v>1200</v>
      </c>
      <c r="BA370">
        <v>1</v>
      </c>
      <c r="BB370" t="str">
        <f t="shared" si="23"/>
        <v xml:space="preserve">N35DC   </v>
      </c>
      <c r="BC370">
        <v>1</v>
      </c>
      <c r="BE370">
        <v>0</v>
      </c>
      <c r="BF370">
        <v>0</v>
      </c>
      <c r="BG370">
        <v>0</v>
      </c>
      <c r="BH370">
        <v>1500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"17:43:55.761"</f>
        <v>17:43:55.761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16</v>
      </c>
      <c r="CR370">
        <v>3</v>
      </c>
      <c r="CW370">
        <v>182676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"10/21/2020 17:43:47.816"</f>
        <v>10/21/2020 17:43:47.816</v>
      </c>
      <c r="C371" t="str">
        <f t="shared" si="22"/>
        <v>FFDFD3C0</v>
      </c>
      <c r="D371" t="s">
        <v>130</v>
      </c>
      <c r="E371">
        <v>3</v>
      </c>
      <c r="F371">
        <v>2003</v>
      </c>
      <c r="G371" t="s">
        <v>131</v>
      </c>
      <c r="J371" t="s">
        <v>132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"17:43:55.758"</f>
        <v>17:43:55.758</v>
      </c>
      <c r="T371" t="str">
        <f>"17:43:55.258"</f>
        <v>17:43:55.258</v>
      </c>
      <c r="U371" t="str">
        <f t="shared" si="20"/>
        <v>A3E2C2</v>
      </c>
      <c r="V371">
        <v>0</v>
      </c>
      <c r="W371">
        <v>0</v>
      </c>
      <c r="X371">
        <v>1</v>
      </c>
      <c r="Z371">
        <v>0</v>
      </c>
      <c r="AA371">
        <v>10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1</v>
      </c>
      <c r="AH371">
        <v>0</v>
      </c>
      <c r="AI371" t="s">
        <v>276</v>
      </c>
      <c r="AJ371">
        <v>30.073936</v>
      </c>
      <c r="AK371" t="s">
        <v>277</v>
      </c>
      <c r="AL371">
        <v>-89.949489</v>
      </c>
      <c r="AM371">
        <v>100</v>
      </c>
      <c r="AN371">
        <v>1400</v>
      </c>
      <c r="AO371" t="s">
        <v>118</v>
      </c>
      <c r="AP371">
        <v>110</v>
      </c>
      <c r="AQ371">
        <v>82</v>
      </c>
      <c r="AR371">
        <v>-192</v>
      </c>
      <c r="AZ371">
        <v>1200</v>
      </c>
      <c r="BA371">
        <v>1</v>
      </c>
      <c r="BB371" t="str">
        <f t="shared" si="23"/>
        <v xml:space="preserve">N35DC   </v>
      </c>
      <c r="BC371">
        <v>1</v>
      </c>
      <c r="BE371">
        <v>0</v>
      </c>
      <c r="BF371">
        <v>0</v>
      </c>
      <c r="BG371">
        <v>0</v>
      </c>
      <c r="BH371">
        <v>1500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"17:43:55.761"</f>
        <v>17:43:55.761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16</v>
      </c>
      <c r="CR371">
        <v>3</v>
      </c>
      <c r="CW371">
        <v>182676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"10/21/2020 17:43:47.816"</f>
        <v>10/21/2020 17:43:47.816</v>
      </c>
      <c r="C372" t="str">
        <f t="shared" si="22"/>
        <v>FFDFD3C0</v>
      </c>
      <c r="D372" t="s">
        <v>124</v>
      </c>
      <c r="E372">
        <v>2</v>
      </c>
      <c r="H372">
        <v>14</v>
      </c>
      <c r="I372" t="s">
        <v>125</v>
      </c>
      <c r="J372" t="s">
        <v>126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"17:43:55.758"</f>
        <v>17:43:55.758</v>
      </c>
      <c r="T372" t="str">
        <f>"17:43:55.258"</f>
        <v>17:43:55.258</v>
      </c>
      <c r="U372" t="str">
        <f t="shared" si="20"/>
        <v>A3E2C2</v>
      </c>
      <c r="V372">
        <v>0</v>
      </c>
      <c r="W372">
        <v>0</v>
      </c>
      <c r="X372">
        <v>1</v>
      </c>
      <c r="Z372">
        <v>0</v>
      </c>
      <c r="AA372">
        <v>10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1</v>
      </c>
      <c r="AH372">
        <v>0</v>
      </c>
      <c r="AI372" t="s">
        <v>276</v>
      </c>
      <c r="AJ372">
        <v>30.073936</v>
      </c>
      <c r="AK372" t="s">
        <v>277</v>
      </c>
      <c r="AL372">
        <v>-89.949489</v>
      </c>
      <c r="AM372">
        <v>100</v>
      </c>
      <c r="AN372">
        <v>1400</v>
      </c>
      <c r="AO372" t="s">
        <v>118</v>
      </c>
      <c r="AP372">
        <v>110</v>
      </c>
      <c r="AQ372">
        <v>82</v>
      </c>
      <c r="AR372">
        <v>-192</v>
      </c>
      <c r="AZ372">
        <v>1200</v>
      </c>
      <c r="BA372">
        <v>1</v>
      </c>
      <c r="BB372" t="str">
        <f t="shared" si="23"/>
        <v xml:space="preserve">N35DC   </v>
      </c>
      <c r="BC372">
        <v>1</v>
      </c>
      <c r="BE372">
        <v>0</v>
      </c>
      <c r="BF372">
        <v>0</v>
      </c>
      <c r="BG372">
        <v>0</v>
      </c>
      <c r="BH372">
        <v>1500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"17:43:55.761"</f>
        <v>17:43:55.761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16</v>
      </c>
      <c r="CR372">
        <v>3</v>
      </c>
      <c r="CW372">
        <v>182676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"10/21/2020 17:43:47.816"</f>
        <v>10/21/2020 17:43:47.816</v>
      </c>
      <c r="C373" t="str">
        <f t="shared" si="22"/>
        <v>FFDFD3C0</v>
      </c>
      <c r="D373" t="s">
        <v>128</v>
      </c>
      <c r="E373">
        <v>9</v>
      </c>
      <c r="H373">
        <v>257</v>
      </c>
      <c r="I373" t="s">
        <v>129</v>
      </c>
      <c r="J373" t="s">
        <v>126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"17:43:55.758"</f>
        <v>17:43:55.758</v>
      </c>
      <c r="T373" t="str">
        <f>"17:43:55.258"</f>
        <v>17:43:55.258</v>
      </c>
      <c r="U373" t="str">
        <f t="shared" si="20"/>
        <v>A3E2C2</v>
      </c>
      <c r="V373">
        <v>0</v>
      </c>
      <c r="W373">
        <v>0</v>
      </c>
      <c r="X373">
        <v>1</v>
      </c>
      <c r="Z373">
        <v>0</v>
      </c>
      <c r="AA373">
        <v>10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1</v>
      </c>
      <c r="AH373">
        <v>0</v>
      </c>
      <c r="AI373" t="s">
        <v>276</v>
      </c>
      <c r="AJ373">
        <v>30.073936</v>
      </c>
      <c r="AK373" t="s">
        <v>277</v>
      </c>
      <c r="AL373">
        <v>-89.949489</v>
      </c>
      <c r="AM373">
        <v>100</v>
      </c>
      <c r="AN373">
        <v>1400</v>
      </c>
      <c r="AO373" t="s">
        <v>118</v>
      </c>
      <c r="AP373">
        <v>110</v>
      </c>
      <c r="AQ373">
        <v>82</v>
      </c>
      <c r="AR373">
        <v>-192</v>
      </c>
      <c r="AZ373">
        <v>1200</v>
      </c>
      <c r="BA373">
        <v>1</v>
      </c>
      <c r="BB373" t="str">
        <f t="shared" si="23"/>
        <v xml:space="preserve">N35DC   </v>
      </c>
      <c r="BC373">
        <v>1</v>
      </c>
      <c r="BE373">
        <v>0</v>
      </c>
      <c r="BF373">
        <v>0</v>
      </c>
      <c r="BG373">
        <v>0</v>
      </c>
      <c r="BH373">
        <v>1500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"17:43:55.761"</f>
        <v>17:43:55.761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16</v>
      </c>
      <c r="CR373">
        <v>3</v>
      </c>
      <c r="CW373">
        <v>182676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"10/21/2020 17:43:47.816"</f>
        <v>10/21/2020 17:43:47.816</v>
      </c>
      <c r="C374" t="str">
        <f t="shared" si="22"/>
        <v>FFDFD3C0</v>
      </c>
      <c r="D374" t="s">
        <v>133</v>
      </c>
      <c r="E374">
        <v>1</v>
      </c>
      <c r="F374">
        <v>1001</v>
      </c>
      <c r="G374" t="s">
        <v>114</v>
      </c>
      <c r="J374" t="s">
        <v>134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"17:43:55.758"</f>
        <v>17:43:55.758</v>
      </c>
      <c r="T374" t="str">
        <f>"17:43:55.258"</f>
        <v>17:43:55.258</v>
      </c>
      <c r="U374" t="str">
        <f t="shared" si="20"/>
        <v>A3E2C2</v>
      </c>
      <c r="V374">
        <v>0</v>
      </c>
      <c r="W374">
        <v>0</v>
      </c>
      <c r="X374">
        <v>1</v>
      </c>
      <c r="Z374">
        <v>0</v>
      </c>
      <c r="AA374">
        <v>10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1</v>
      </c>
      <c r="AH374">
        <v>0</v>
      </c>
      <c r="AI374" t="s">
        <v>276</v>
      </c>
      <c r="AJ374">
        <v>30.073936</v>
      </c>
      <c r="AK374" t="s">
        <v>277</v>
      </c>
      <c r="AL374">
        <v>-89.949489</v>
      </c>
      <c r="AM374">
        <v>100</v>
      </c>
      <c r="AN374">
        <v>1400</v>
      </c>
      <c r="AO374" t="s">
        <v>118</v>
      </c>
      <c r="AP374">
        <v>110</v>
      </c>
      <c r="AQ374">
        <v>82</v>
      </c>
      <c r="AR374">
        <v>-192</v>
      </c>
      <c r="AZ374">
        <v>1200</v>
      </c>
      <c r="BA374">
        <v>1</v>
      </c>
      <c r="BB374" t="str">
        <f t="shared" si="23"/>
        <v xml:space="preserve">N35DC   </v>
      </c>
      <c r="BC374">
        <v>1</v>
      </c>
      <c r="BE374">
        <v>0</v>
      </c>
      <c r="BF374">
        <v>0</v>
      </c>
      <c r="BG374">
        <v>0</v>
      </c>
      <c r="BH374">
        <v>1500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"17:43:55.761"</f>
        <v>17:43:55.761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16</v>
      </c>
      <c r="CR374">
        <v>3</v>
      </c>
      <c r="CW374">
        <v>182676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"10/21/2020 17:43:48.889"</f>
        <v>10/21/2020 17:43:48.889</v>
      </c>
      <c r="C375" t="str">
        <f t="shared" si="22"/>
        <v>FFDFD3C0</v>
      </c>
      <c r="D375" t="s">
        <v>130</v>
      </c>
      <c r="E375">
        <v>3</v>
      </c>
      <c r="F375">
        <v>2003</v>
      </c>
      <c r="G375" t="s">
        <v>131</v>
      </c>
      <c r="J375" t="s">
        <v>132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ref="S375:T379" si="26">"17:43:56.820"</f>
        <v>17:43:56.820</v>
      </c>
      <c r="T375" t="str">
        <f t="shared" si="26"/>
        <v>17:43:56.820</v>
      </c>
      <c r="U375" t="str">
        <f t="shared" si="20"/>
        <v>A3E2C2</v>
      </c>
      <c r="V375">
        <v>0</v>
      </c>
      <c r="W375">
        <v>0</v>
      </c>
      <c r="X375">
        <v>1</v>
      </c>
      <c r="Z375">
        <v>0</v>
      </c>
      <c r="AA375">
        <v>10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1</v>
      </c>
      <c r="AH375">
        <v>0</v>
      </c>
      <c r="AI375" t="s">
        <v>278</v>
      </c>
      <c r="AJ375">
        <v>30.074344</v>
      </c>
      <c r="AK375" t="s">
        <v>279</v>
      </c>
      <c r="AL375">
        <v>-89.948845000000006</v>
      </c>
      <c r="AM375">
        <v>100</v>
      </c>
      <c r="AN375">
        <v>1400</v>
      </c>
      <c r="AO375" t="s">
        <v>118</v>
      </c>
      <c r="AP375">
        <v>110</v>
      </c>
      <c r="AQ375">
        <v>84</v>
      </c>
      <c r="AR375">
        <v>-64</v>
      </c>
      <c r="AZ375">
        <v>1200</v>
      </c>
      <c r="BA375">
        <v>1</v>
      </c>
      <c r="BB375" t="str">
        <f t="shared" si="23"/>
        <v xml:space="preserve">N35DC   </v>
      </c>
      <c r="BC375">
        <v>1</v>
      </c>
      <c r="BE375">
        <v>0</v>
      </c>
      <c r="BF375">
        <v>0</v>
      </c>
      <c r="BG375">
        <v>0</v>
      </c>
      <c r="BH375">
        <v>1500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"17:43:56.825"</f>
        <v>17:43:56.825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16</v>
      </c>
      <c r="CR375">
        <v>0</v>
      </c>
      <c r="CW375">
        <v>5491252</v>
      </c>
      <c r="CY375">
        <v>1</v>
      </c>
      <c r="CZ375">
        <v>0</v>
      </c>
      <c r="DA375">
        <v>0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"10/21/2020 17:43:48.889"</f>
        <v>10/21/2020 17:43:48.889</v>
      </c>
      <c r="C376" t="str">
        <f t="shared" si="22"/>
        <v>FFDFD3C0</v>
      </c>
      <c r="D376" t="s">
        <v>124</v>
      </c>
      <c r="E376">
        <v>2</v>
      </c>
      <c r="H376">
        <v>14</v>
      </c>
      <c r="I376" t="s">
        <v>125</v>
      </c>
      <c r="J376" t="s">
        <v>126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26"/>
        <v>17:43:56.820</v>
      </c>
      <c r="T376" t="str">
        <f t="shared" si="26"/>
        <v>17:43:56.820</v>
      </c>
      <c r="U376" t="str">
        <f t="shared" si="20"/>
        <v>A3E2C2</v>
      </c>
      <c r="V376">
        <v>0</v>
      </c>
      <c r="W376">
        <v>0</v>
      </c>
      <c r="X376">
        <v>1</v>
      </c>
      <c r="Z376">
        <v>0</v>
      </c>
      <c r="AA376">
        <v>10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1</v>
      </c>
      <c r="AH376">
        <v>0</v>
      </c>
      <c r="AI376" t="s">
        <v>278</v>
      </c>
      <c r="AJ376">
        <v>30.074344</v>
      </c>
      <c r="AK376" t="s">
        <v>279</v>
      </c>
      <c r="AL376">
        <v>-89.948845000000006</v>
      </c>
      <c r="AM376">
        <v>100</v>
      </c>
      <c r="AN376">
        <v>1400</v>
      </c>
      <c r="AO376" t="s">
        <v>118</v>
      </c>
      <c r="AP376">
        <v>110</v>
      </c>
      <c r="AQ376">
        <v>84</v>
      </c>
      <c r="AR376">
        <v>-64</v>
      </c>
      <c r="AZ376">
        <v>1200</v>
      </c>
      <c r="BA376">
        <v>1</v>
      </c>
      <c r="BB376" t="str">
        <f t="shared" si="23"/>
        <v xml:space="preserve">N35DC   </v>
      </c>
      <c r="BC376">
        <v>1</v>
      </c>
      <c r="BE376">
        <v>0</v>
      </c>
      <c r="BF376">
        <v>0</v>
      </c>
      <c r="BG376">
        <v>0</v>
      </c>
      <c r="BH376">
        <v>1500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"17:43:56.825"</f>
        <v>17:43:56.825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16</v>
      </c>
      <c r="CR376">
        <v>0</v>
      </c>
      <c r="CW376">
        <v>5491252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"10/21/2020 17:43:48.889"</f>
        <v>10/21/2020 17:43:48.889</v>
      </c>
      <c r="C377" t="str">
        <f t="shared" si="22"/>
        <v>FFDFD3C0</v>
      </c>
      <c r="D377" t="s">
        <v>128</v>
      </c>
      <c r="E377">
        <v>9</v>
      </c>
      <c r="H377">
        <v>257</v>
      </c>
      <c r="I377" t="s">
        <v>129</v>
      </c>
      <c r="J377" t="s">
        <v>126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6"/>
        <v>17:43:56.820</v>
      </c>
      <c r="T377" t="str">
        <f t="shared" si="26"/>
        <v>17:43:56.820</v>
      </c>
      <c r="U377" t="str">
        <f t="shared" si="20"/>
        <v>A3E2C2</v>
      </c>
      <c r="V377">
        <v>0</v>
      </c>
      <c r="W377">
        <v>0</v>
      </c>
      <c r="X377">
        <v>1</v>
      </c>
      <c r="Z377">
        <v>0</v>
      </c>
      <c r="AA377">
        <v>10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1</v>
      </c>
      <c r="AH377">
        <v>0</v>
      </c>
      <c r="AI377" t="s">
        <v>278</v>
      </c>
      <c r="AJ377">
        <v>30.074344</v>
      </c>
      <c r="AK377" t="s">
        <v>279</v>
      </c>
      <c r="AL377">
        <v>-89.948845000000006</v>
      </c>
      <c r="AM377">
        <v>100</v>
      </c>
      <c r="AN377">
        <v>1400</v>
      </c>
      <c r="AO377" t="s">
        <v>118</v>
      </c>
      <c r="AP377">
        <v>110</v>
      </c>
      <c r="AQ377">
        <v>84</v>
      </c>
      <c r="AR377">
        <v>-64</v>
      </c>
      <c r="AZ377">
        <v>1200</v>
      </c>
      <c r="BA377">
        <v>1</v>
      </c>
      <c r="BB377" t="str">
        <f t="shared" si="23"/>
        <v xml:space="preserve">N35DC   </v>
      </c>
      <c r="BC377">
        <v>1</v>
      </c>
      <c r="BE377">
        <v>0</v>
      </c>
      <c r="BF377">
        <v>0</v>
      </c>
      <c r="BG377">
        <v>0</v>
      </c>
      <c r="BH377">
        <v>1500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"17:43:56.825"</f>
        <v>17:43:56.825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16</v>
      </c>
      <c r="CR377">
        <v>0</v>
      </c>
      <c r="CW377">
        <v>5491252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"10/21/2020 17:43:48.889"</f>
        <v>10/21/2020 17:43:48.889</v>
      </c>
      <c r="C378" t="str">
        <f t="shared" si="22"/>
        <v>FFDFD3C0</v>
      </c>
      <c r="D378" t="s">
        <v>133</v>
      </c>
      <c r="E378">
        <v>1</v>
      </c>
      <c r="F378">
        <v>1001</v>
      </c>
      <c r="G378" t="s">
        <v>114</v>
      </c>
      <c r="J378" t="s">
        <v>134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6"/>
        <v>17:43:56.820</v>
      </c>
      <c r="T378" t="str">
        <f t="shared" si="26"/>
        <v>17:43:56.820</v>
      </c>
      <c r="U378" t="str">
        <f t="shared" si="20"/>
        <v>A3E2C2</v>
      </c>
      <c r="V378">
        <v>0</v>
      </c>
      <c r="W378">
        <v>0</v>
      </c>
      <c r="X378">
        <v>1</v>
      </c>
      <c r="Z378">
        <v>0</v>
      </c>
      <c r="AA378">
        <v>10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1</v>
      </c>
      <c r="AH378">
        <v>0</v>
      </c>
      <c r="AI378" t="s">
        <v>278</v>
      </c>
      <c r="AJ378">
        <v>30.074344</v>
      </c>
      <c r="AK378" t="s">
        <v>279</v>
      </c>
      <c r="AL378">
        <v>-89.948845000000006</v>
      </c>
      <c r="AM378">
        <v>100</v>
      </c>
      <c r="AN378">
        <v>1400</v>
      </c>
      <c r="AO378" t="s">
        <v>118</v>
      </c>
      <c r="AP378">
        <v>110</v>
      </c>
      <c r="AQ378">
        <v>84</v>
      </c>
      <c r="AR378">
        <v>-64</v>
      </c>
      <c r="AZ378">
        <v>1200</v>
      </c>
      <c r="BA378">
        <v>1</v>
      </c>
      <c r="BB378" t="str">
        <f t="shared" si="23"/>
        <v xml:space="preserve">N35DC   </v>
      </c>
      <c r="BC378">
        <v>1</v>
      </c>
      <c r="BE378">
        <v>0</v>
      </c>
      <c r="BF378">
        <v>0</v>
      </c>
      <c r="BG378">
        <v>0</v>
      </c>
      <c r="BH378">
        <v>1500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"17:43:56.825"</f>
        <v>17:43:56.825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16</v>
      </c>
      <c r="CR378">
        <v>0</v>
      </c>
      <c r="CW378">
        <v>5491252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"10/21/2020 17:43:48.889"</f>
        <v>10/21/2020 17:43:48.889</v>
      </c>
      <c r="C379" t="str">
        <f t="shared" si="22"/>
        <v>FFDFD3C0</v>
      </c>
      <c r="D379" t="s">
        <v>113</v>
      </c>
      <c r="E379">
        <v>4</v>
      </c>
      <c r="H379">
        <v>162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6"/>
        <v>17:43:56.820</v>
      </c>
      <c r="T379" t="str">
        <f t="shared" si="26"/>
        <v>17:43:56.820</v>
      </c>
      <c r="U379" t="str">
        <f t="shared" si="20"/>
        <v>A3E2C2</v>
      </c>
      <c r="V379">
        <v>0</v>
      </c>
      <c r="W379">
        <v>0</v>
      </c>
      <c r="X379">
        <v>1</v>
      </c>
      <c r="Z379">
        <v>0</v>
      </c>
      <c r="AA379">
        <v>10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1</v>
      </c>
      <c r="AH379">
        <v>0</v>
      </c>
      <c r="AI379" t="s">
        <v>278</v>
      </c>
      <c r="AJ379">
        <v>30.074344</v>
      </c>
      <c r="AK379" t="s">
        <v>279</v>
      </c>
      <c r="AL379">
        <v>-89.948845000000006</v>
      </c>
      <c r="AM379">
        <v>100</v>
      </c>
      <c r="AN379">
        <v>1400</v>
      </c>
      <c r="AO379" t="s">
        <v>118</v>
      </c>
      <c r="AP379">
        <v>110</v>
      </c>
      <c r="AQ379">
        <v>84</v>
      </c>
      <c r="AR379">
        <v>-64</v>
      </c>
      <c r="AZ379">
        <v>1200</v>
      </c>
      <c r="BA379">
        <v>1</v>
      </c>
      <c r="BB379" t="str">
        <f t="shared" si="23"/>
        <v xml:space="preserve">N35DC   </v>
      </c>
      <c r="BC379">
        <v>1</v>
      </c>
      <c r="BE379">
        <v>0</v>
      </c>
      <c r="BF379">
        <v>0</v>
      </c>
      <c r="BG379">
        <v>0</v>
      </c>
      <c r="BH379">
        <v>1500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"17:43:56.825"</f>
        <v>17:43:56.825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16</v>
      </c>
      <c r="CR379">
        <v>0</v>
      </c>
      <c r="CW379">
        <v>5491252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"10/21/2020 17:43:49.916"</f>
        <v>10/21/2020 17:43:49.916</v>
      </c>
      <c r="C380" t="str">
        <f t="shared" si="22"/>
        <v>FFDFD3C0</v>
      </c>
      <c r="D380" t="s">
        <v>124</v>
      </c>
      <c r="E380">
        <v>2</v>
      </c>
      <c r="H380">
        <v>14</v>
      </c>
      <c r="I380" t="s">
        <v>125</v>
      </c>
      <c r="J380" t="s">
        <v>126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"17:43:57.875"</f>
        <v>17:43:57.875</v>
      </c>
      <c r="T380" t="str">
        <f>"17:43:57.775"</f>
        <v>17:43:57.775</v>
      </c>
      <c r="U380" t="str">
        <f t="shared" si="20"/>
        <v>A3E2C2</v>
      </c>
      <c r="V380">
        <v>0</v>
      </c>
      <c r="W380">
        <v>0</v>
      </c>
      <c r="X380">
        <v>1</v>
      </c>
      <c r="Z380">
        <v>0</v>
      </c>
      <c r="AA380">
        <v>10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1</v>
      </c>
      <c r="AH380">
        <v>0</v>
      </c>
      <c r="AI380" t="s">
        <v>280</v>
      </c>
      <c r="AJ380">
        <v>30.074750999999999</v>
      </c>
      <c r="AK380" t="s">
        <v>281</v>
      </c>
      <c r="AL380">
        <v>-89.948244000000003</v>
      </c>
      <c r="AM380">
        <v>100</v>
      </c>
      <c r="AN380">
        <v>1400</v>
      </c>
      <c r="AO380" t="s">
        <v>118</v>
      </c>
      <c r="AP380">
        <v>109</v>
      </c>
      <c r="AQ380">
        <v>85</v>
      </c>
      <c r="AR380">
        <v>-128</v>
      </c>
      <c r="AZ380">
        <v>1200</v>
      </c>
      <c r="BA380">
        <v>1</v>
      </c>
      <c r="BB380" t="str">
        <f t="shared" si="23"/>
        <v xml:space="preserve">N35DC   </v>
      </c>
      <c r="BC380">
        <v>1</v>
      </c>
      <c r="BE380">
        <v>0</v>
      </c>
      <c r="BF380">
        <v>0</v>
      </c>
      <c r="BG380">
        <v>0</v>
      </c>
      <c r="BH380">
        <v>1475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"17:43:57.875"</f>
        <v>17:43:57.875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16</v>
      </c>
      <c r="CR380">
        <v>0</v>
      </c>
      <c r="CW380">
        <v>5492003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"10/21/2020 17:43:49.916"</f>
        <v>10/21/2020 17:43:49.916</v>
      </c>
      <c r="C381" t="str">
        <f t="shared" si="22"/>
        <v>FFDFD3C0</v>
      </c>
      <c r="D381" t="s">
        <v>133</v>
      </c>
      <c r="E381">
        <v>1</v>
      </c>
      <c r="F381">
        <v>1001</v>
      </c>
      <c r="G381" t="s">
        <v>114</v>
      </c>
      <c r="J381" t="s">
        <v>134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"17:43:57.875"</f>
        <v>17:43:57.875</v>
      </c>
      <c r="T381" t="str">
        <f>"17:43:57.775"</f>
        <v>17:43:57.775</v>
      </c>
      <c r="U381" t="str">
        <f t="shared" si="20"/>
        <v>A3E2C2</v>
      </c>
      <c r="V381">
        <v>0</v>
      </c>
      <c r="W381">
        <v>0</v>
      </c>
      <c r="X381">
        <v>1</v>
      </c>
      <c r="Z381">
        <v>0</v>
      </c>
      <c r="AA381">
        <v>10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1</v>
      </c>
      <c r="AH381">
        <v>0</v>
      </c>
      <c r="AI381" t="s">
        <v>280</v>
      </c>
      <c r="AJ381">
        <v>30.074750999999999</v>
      </c>
      <c r="AK381" t="s">
        <v>281</v>
      </c>
      <c r="AL381">
        <v>-89.948244000000003</v>
      </c>
      <c r="AM381">
        <v>100</v>
      </c>
      <c r="AN381">
        <v>1400</v>
      </c>
      <c r="AO381" t="s">
        <v>118</v>
      </c>
      <c r="AP381">
        <v>109</v>
      </c>
      <c r="AQ381">
        <v>85</v>
      </c>
      <c r="AR381">
        <v>-128</v>
      </c>
      <c r="AZ381">
        <v>1200</v>
      </c>
      <c r="BA381">
        <v>1</v>
      </c>
      <c r="BB381" t="str">
        <f t="shared" si="23"/>
        <v xml:space="preserve">N35DC   </v>
      </c>
      <c r="BC381">
        <v>1</v>
      </c>
      <c r="BE381">
        <v>0</v>
      </c>
      <c r="BF381">
        <v>0</v>
      </c>
      <c r="BG381">
        <v>0</v>
      </c>
      <c r="BH381">
        <v>1475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"17:43:57.875"</f>
        <v>17:43:57.875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16</v>
      </c>
      <c r="CR381">
        <v>0</v>
      </c>
      <c r="CW381">
        <v>5492003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"10/21/2020 17:43:49.916"</f>
        <v>10/21/2020 17:43:49.916</v>
      </c>
      <c r="C382" t="str">
        <f t="shared" si="22"/>
        <v>FFDFD3C0</v>
      </c>
      <c r="D382" t="s">
        <v>128</v>
      </c>
      <c r="E382">
        <v>9</v>
      </c>
      <c r="H382">
        <v>257</v>
      </c>
      <c r="I382" t="s">
        <v>129</v>
      </c>
      <c r="J382" t="s">
        <v>126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"17:43:57.875"</f>
        <v>17:43:57.875</v>
      </c>
      <c r="T382" t="str">
        <f>"17:43:57.775"</f>
        <v>17:43:57.775</v>
      </c>
      <c r="U382" t="str">
        <f t="shared" si="20"/>
        <v>A3E2C2</v>
      </c>
      <c r="V382">
        <v>0</v>
      </c>
      <c r="W382">
        <v>0</v>
      </c>
      <c r="X382">
        <v>1</v>
      </c>
      <c r="Z382">
        <v>0</v>
      </c>
      <c r="AA382">
        <v>10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1</v>
      </c>
      <c r="AH382">
        <v>0</v>
      </c>
      <c r="AI382" t="s">
        <v>280</v>
      </c>
      <c r="AJ382">
        <v>30.074750999999999</v>
      </c>
      <c r="AK382" t="s">
        <v>281</v>
      </c>
      <c r="AL382">
        <v>-89.948244000000003</v>
      </c>
      <c r="AM382">
        <v>100</v>
      </c>
      <c r="AN382">
        <v>1400</v>
      </c>
      <c r="AO382" t="s">
        <v>118</v>
      </c>
      <c r="AP382">
        <v>109</v>
      </c>
      <c r="AQ382">
        <v>85</v>
      </c>
      <c r="AR382">
        <v>-128</v>
      </c>
      <c r="AZ382">
        <v>1200</v>
      </c>
      <c r="BA382">
        <v>1</v>
      </c>
      <c r="BB382" t="str">
        <f t="shared" si="23"/>
        <v xml:space="preserve">N35DC   </v>
      </c>
      <c r="BC382">
        <v>1</v>
      </c>
      <c r="BE382">
        <v>0</v>
      </c>
      <c r="BF382">
        <v>0</v>
      </c>
      <c r="BG382">
        <v>0</v>
      </c>
      <c r="BH382">
        <v>1475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"17:43:57.875"</f>
        <v>17:43:57.875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16</v>
      </c>
      <c r="CR382">
        <v>0</v>
      </c>
      <c r="CW382">
        <v>5492003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"10/21/2020 17:43:49.916"</f>
        <v>10/21/2020 17:43:49.916</v>
      </c>
      <c r="C383" t="str">
        <f t="shared" si="22"/>
        <v>FFDFD3C0</v>
      </c>
      <c r="D383" t="s">
        <v>113</v>
      </c>
      <c r="E383">
        <v>4</v>
      </c>
      <c r="H383">
        <v>162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"17:43:57.875"</f>
        <v>17:43:57.875</v>
      </c>
      <c r="T383" t="str">
        <f>"17:43:57.775"</f>
        <v>17:43:57.775</v>
      </c>
      <c r="U383" t="str">
        <f t="shared" si="20"/>
        <v>A3E2C2</v>
      </c>
      <c r="V383">
        <v>0</v>
      </c>
      <c r="W383">
        <v>0</v>
      </c>
      <c r="X383">
        <v>1</v>
      </c>
      <c r="Z383">
        <v>0</v>
      </c>
      <c r="AA383">
        <v>10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1</v>
      </c>
      <c r="AH383">
        <v>0</v>
      </c>
      <c r="AI383" t="s">
        <v>280</v>
      </c>
      <c r="AJ383">
        <v>30.074750999999999</v>
      </c>
      <c r="AK383" t="s">
        <v>281</v>
      </c>
      <c r="AL383">
        <v>-89.948244000000003</v>
      </c>
      <c r="AM383">
        <v>100</v>
      </c>
      <c r="AN383">
        <v>1400</v>
      </c>
      <c r="AO383" t="s">
        <v>118</v>
      </c>
      <c r="AP383">
        <v>109</v>
      </c>
      <c r="AQ383">
        <v>85</v>
      </c>
      <c r="AR383">
        <v>-128</v>
      </c>
      <c r="AZ383">
        <v>1200</v>
      </c>
      <c r="BA383">
        <v>1</v>
      </c>
      <c r="BB383" t="str">
        <f t="shared" si="23"/>
        <v xml:space="preserve">N35DC   </v>
      </c>
      <c r="BC383">
        <v>1</v>
      </c>
      <c r="BE383">
        <v>0</v>
      </c>
      <c r="BF383">
        <v>0</v>
      </c>
      <c r="BG383">
        <v>0</v>
      </c>
      <c r="BH383">
        <v>1475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"17:43:57.875"</f>
        <v>17:43:57.875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16</v>
      </c>
      <c r="CR383">
        <v>0</v>
      </c>
      <c r="CW383">
        <v>5492003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"10/21/2020 17:43:49.916"</f>
        <v>10/21/2020 17:43:49.916</v>
      </c>
      <c r="C384" t="str">
        <f t="shared" si="22"/>
        <v>FFDFD3C0</v>
      </c>
      <c r="D384" t="s">
        <v>130</v>
      </c>
      <c r="E384">
        <v>3</v>
      </c>
      <c r="F384">
        <v>2003</v>
      </c>
      <c r="G384" t="s">
        <v>131</v>
      </c>
      <c r="J384" t="s">
        <v>132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"17:43:57.875"</f>
        <v>17:43:57.875</v>
      </c>
      <c r="T384" t="str">
        <f>"17:43:57.775"</f>
        <v>17:43:57.775</v>
      </c>
      <c r="U384" t="str">
        <f t="shared" si="20"/>
        <v>A3E2C2</v>
      </c>
      <c r="V384">
        <v>0</v>
      </c>
      <c r="W384">
        <v>0</v>
      </c>
      <c r="X384">
        <v>1</v>
      </c>
      <c r="Z384">
        <v>0</v>
      </c>
      <c r="AA384">
        <v>10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1</v>
      </c>
      <c r="AH384">
        <v>0</v>
      </c>
      <c r="AI384" t="s">
        <v>280</v>
      </c>
      <c r="AJ384">
        <v>30.074750999999999</v>
      </c>
      <c r="AK384" t="s">
        <v>281</v>
      </c>
      <c r="AL384">
        <v>-89.948244000000003</v>
      </c>
      <c r="AM384">
        <v>100</v>
      </c>
      <c r="AN384">
        <v>1400</v>
      </c>
      <c r="AO384" t="s">
        <v>118</v>
      </c>
      <c r="AP384">
        <v>109</v>
      </c>
      <c r="AQ384">
        <v>85</v>
      </c>
      <c r="AR384">
        <v>-128</v>
      </c>
      <c r="AZ384">
        <v>1200</v>
      </c>
      <c r="BA384">
        <v>1</v>
      </c>
      <c r="BB384" t="str">
        <f t="shared" si="23"/>
        <v xml:space="preserve">N35DC   </v>
      </c>
      <c r="BC384">
        <v>1</v>
      </c>
      <c r="BE384">
        <v>0</v>
      </c>
      <c r="BF384">
        <v>0</v>
      </c>
      <c r="BG384">
        <v>0</v>
      </c>
      <c r="BH384">
        <v>1475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"17:43:57.875"</f>
        <v>17:43:57.875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16</v>
      </c>
      <c r="CR384">
        <v>0</v>
      </c>
      <c r="CW384">
        <v>5492003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"10/21/2020 17:43:52.923"</f>
        <v>10/21/2020 17:43:52.923</v>
      </c>
      <c r="C385" t="str">
        <f t="shared" si="22"/>
        <v>FFDFD3C0</v>
      </c>
      <c r="D385" t="s">
        <v>113</v>
      </c>
      <c r="E385">
        <v>4</v>
      </c>
      <c r="H385">
        <v>162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"17:44:00.859"</f>
        <v>17:44:00.859</v>
      </c>
      <c r="T385" t="str">
        <f>"17:44:00.759"</f>
        <v>17:44:00.759</v>
      </c>
      <c r="U385" t="str">
        <f t="shared" si="20"/>
        <v>A3E2C2</v>
      </c>
      <c r="V385">
        <v>0</v>
      </c>
      <c r="W385">
        <v>0</v>
      </c>
      <c r="X385">
        <v>1</v>
      </c>
      <c r="Z385">
        <v>0</v>
      </c>
      <c r="AA385">
        <v>10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1</v>
      </c>
      <c r="AH385">
        <v>0</v>
      </c>
      <c r="AI385" t="s">
        <v>282</v>
      </c>
      <c r="AJ385">
        <v>30.075952999999998</v>
      </c>
      <c r="AK385" t="s">
        <v>283</v>
      </c>
      <c r="AL385">
        <v>-89.946527000000003</v>
      </c>
      <c r="AM385">
        <v>100</v>
      </c>
      <c r="AN385">
        <v>1400</v>
      </c>
      <c r="AO385" t="s">
        <v>118</v>
      </c>
      <c r="AP385">
        <v>108</v>
      </c>
      <c r="AQ385">
        <v>88</v>
      </c>
      <c r="AR385">
        <v>0</v>
      </c>
      <c r="AZ385">
        <v>1200</v>
      </c>
      <c r="BA385">
        <v>1</v>
      </c>
      <c r="BB385" t="str">
        <f t="shared" si="23"/>
        <v xml:space="preserve">N35DC   </v>
      </c>
      <c r="BC385">
        <v>1</v>
      </c>
      <c r="BE385">
        <v>0</v>
      </c>
      <c r="BF385">
        <v>0</v>
      </c>
      <c r="BG385">
        <v>0</v>
      </c>
      <c r="BH385">
        <v>1475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"17:44:00.860"</f>
        <v>17:44:00.860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16</v>
      </c>
      <c r="CR385">
        <v>3</v>
      </c>
      <c r="CW385">
        <v>185891</v>
      </c>
      <c r="CY385">
        <v>1</v>
      </c>
      <c r="CZ385">
        <v>0</v>
      </c>
      <c r="DA385">
        <v>0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"10/21/2020 17:43:52.923"</f>
        <v>10/21/2020 17:43:52.923</v>
      </c>
      <c r="C386" t="str">
        <f t="shared" si="22"/>
        <v>FFDFD3C0</v>
      </c>
      <c r="D386" t="s">
        <v>130</v>
      </c>
      <c r="E386">
        <v>3</v>
      </c>
      <c r="F386">
        <v>2003</v>
      </c>
      <c r="G386" t="s">
        <v>131</v>
      </c>
      <c r="J386" t="s">
        <v>132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"17:44:00.859"</f>
        <v>17:44:00.859</v>
      </c>
      <c r="T386" t="str">
        <f>"17:44:00.759"</f>
        <v>17:44:00.759</v>
      </c>
      <c r="U386" t="str">
        <f t="shared" ref="U386:U449" si="27">"A3E2C2"</f>
        <v>A3E2C2</v>
      </c>
      <c r="V386">
        <v>0</v>
      </c>
      <c r="W386">
        <v>0</v>
      </c>
      <c r="X386">
        <v>1</v>
      </c>
      <c r="Z386">
        <v>0</v>
      </c>
      <c r="AA386">
        <v>10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1</v>
      </c>
      <c r="AH386">
        <v>0</v>
      </c>
      <c r="AI386" t="s">
        <v>282</v>
      </c>
      <c r="AJ386">
        <v>30.075952999999998</v>
      </c>
      <c r="AK386" t="s">
        <v>283</v>
      </c>
      <c r="AL386">
        <v>-89.946527000000003</v>
      </c>
      <c r="AM386">
        <v>100</v>
      </c>
      <c r="AN386">
        <v>1400</v>
      </c>
      <c r="AO386" t="s">
        <v>118</v>
      </c>
      <c r="AP386">
        <v>108</v>
      </c>
      <c r="AQ386">
        <v>88</v>
      </c>
      <c r="AR386">
        <v>0</v>
      </c>
      <c r="AZ386">
        <v>1200</v>
      </c>
      <c r="BA386">
        <v>1</v>
      </c>
      <c r="BB386" t="str">
        <f t="shared" si="23"/>
        <v xml:space="preserve">N35DC   </v>
      </c>
      <c r="BC386">
        <v>1</v>
      </c>
      <c r="BE386">
        <v>0</v>
      </c>
      <c r="BF386">
        <v>0</v>
      </c>
      <c r="BG386">
        <v>0</v>
      </c>
      <c r="BH386">
        <v>1475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"17:44:00.860"</f>
        <v>17:44:00.860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16</v>
      </c>
      <c r="CR386">
        <v>3</v>
      </c>
      <c r="CW386">
        <v>185891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"10/21/2020 17:43:52.923"</f>
        <v>10/21/2020 17:43:52.923</v>
      </c>
      <c r="C387" t="str">
        <f t="shared" si="22"/>
        <v>FFDFD3C0</v>
      </c>
      <c r="D387" t="s">
        <v>133</v>
      </c>
      <c r="E387">
        <v>1</v>
      </c>
      <c r="F387">
        <v>1001</v>
      </c>
      <c r="G387" t="s">
        <v>114</v>
      </c>
      <c r="J387" t="s">
        <v>134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"17:44:00.859"</f>
        <v>17:44:00.859</v>
      </c>
      <c r="T387" t="str">
        <f>"17:44:00.759"</f>
        <v>17:44:00.759</v>
      </c>
      <c r="U387" t="str">
        <f t="shared" si="27"/>
        <v>A3E2C2</v>
      </c>
      <c r="V387">
        <v>0</v>
      </c>
      <c r="W387">
        <v>0</v>
      </c>
      <c r="X387">
        <v>1</v>
      </c>
      <c r="Z387">
        <v>0</v>
      </c>
      <c r="AA387">
        <v>10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1</v>
      </c>
      <c r="AH387">
        <v>0</v>
      </c>
      <c r="AI387" t="s">
        <v>282</v>
      </c>
      <c r="AJ387">
        <v>30.075952999999998</v>
      </c>
      <c r="AK387" t="s">
        <v>283</v>
      </c>
      <c r="AL387">
        <v>-89.946527000000003</v>
      </c>
      <c r="AM387">
        <v>100</v>
      </c>
      <c r="AN387">
        <v>1400</v>
      </c>
      <c r="AO387" t="s">
        <v>118</v>
      </c>
      <c r="AP387">
        <v>108</v>
      </c>
      <c r="AQ387">
        <v>88</v>
      </c>
      <c r="AR387">
        <v>0</v>
      </c>
      <c r="AZ387">
        <v>1200</v>
      </c>
      <c r="BA387">
        <v>1</v>
      </c>
      <c r="BB387" t="str">
        <f t="shared" si="23"/>
        <v xml:space="preserve">N35DC   </v>
      </c>
      <c r="BC387">
        <v>1</v>
      </c>
      <c r="BE387">
        <v>0</v>
      </c>
      <c r="BF387">
        <v>0</v>
      </c>
      <c r="BG387">
        <v>0</v>
      </c>
      <c r="BH387">
        <v>1475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"17:44:00.860"</f>
        <v>17:44:00.860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16</v>
      </c>
      <c r="CR387">
        <v>3</v>
      </c>
      <c r="CW387">
        <v>185891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"10/21/2020 17:43:52.923"</f>
        <v>10/21/2020 17:43:52.923</v>
      </c>
      <c r="C388" t="str">
        <f t="shared" si="22"/>
        <v>FFDFD3C0</v>
      </c>
      <c r="D388" t="s">
        <v>124</v>
      </c>
      <c r="E388">
        <v>2</v>
      </c>
      <c r="H388">
        <v>14</v>
      </c>
      <c r="I388" t="s">
        <v>125</v>
      </c>
      <c r="J388" t="s">
        <v>126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"17:44:00.859"</f>
        <v>17:44:00.859</v>
      </c>
      <c r="T388" t="str">
        <f>"17:44:00.759"</f>
        <v>17:44:00.759</v>
      </c>
      <c r="U388" t="str">
        <f t="shared" si="27"/>
        <v>A3E2C2</v>
      </c>
      <c r="V388">
        <v>0</v>
      </c>
      <c r="W388">
        <v>0</v>
      </c>
      <c r="X388">
        <v>1</v>
      </c>
      <c r="Z388">
        <v>0</v>
      </c>
      <c r="AA388">
        <v>10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1</v>
      </c>
      <c r="AH388">
        <v>0</v>
      </c>
      <c r="AI388" t="s">
        <v>282</v>
      </c>
      <c r="AJ388">
        <v>30.075952999999998</v>
      </c>
      <c r="AK388" t="s">
        <v>283</v>
      </c>
      <c r="AL388">
        <v>-89.946527000000003</v>
      </c>
      <c r="AM388">
        <v>100</v>
      </c>
      <c r="AN388">
        <v>1400</v>
      </c>
      <c r="AO388" t="s">
        <v>118</v>
      </c>
      <c r="AP388">
        <v>108</v>
      </c>
      <c r="AQ388">
        <v>88</v>
      </c>
      <c r="AR388">
        <v>0</v>
      </c>
      <c r="AZ388">
        <v>1200</v>
      </c>
      <c r="BA388">
        <v>1</v>
      </c>
      <c r="BB388" t="str">
        <f t="shared" si="23"/>
        <v xml:space="preserve">N35DC   </v>
      </c>
      <c r="BC388">
        <v>1</v>
      </c>
      <c r="BE388">
        <v>0</v>
      </c>
      <c r="BF388">
        <v>0</v>
      </c>
      <c r="BG388">
        <v>0</v>
      </c>
      <c r="BH388">
        <v>1475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"17:44:00.860"</f>
        <v>17:44:00.860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16</v>
      </c>
      <c r="CR388">
        <v>3</v>
      </c>
      <c r="CW388">
        <v>185891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"10/21/2020 17:43:52.923"</f>
        <v>10/21/2020 17:43:52.923</v>
      </c>
      <c r="C389" t="str">
        <f t="shared" si="22"/>
        <v>FFDFD3C0</v>
      </c>
      <c r="D389" t="s">
        <v>128</v>
      </c>
      <c r="E389">
        <v>9</v>
      </c>
      <c r="H389">
        <v>257</v>
      </c>
      <c r="I389" t="s">
        <v>129</v>
      </c>
      <c r="J389" t="s">
        <v>126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"17:44:00.859"</f>
        <v>17:44:00.859</v>
      </c>
      <c r="T389" t="str">
        <f>"17:44:00.759"</f>
        <v>17:44:00.759</v>
      </c>
      <c r="U389" t="str">
        <f t="shared" si="27"/>
        <v>A3E2C2</v>
      </c>
      <c r="V389">
        <v>0</v>
      </c>
      <c r="W389">
        <v>0</v>
      </c>
      <c r="X389">
        <v>1</v>
      </c>
      <c r="Z389">
        <v>0</v>
      </c>
      <c r="AA389">
        <v>10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1</v>
      </c>
      <c r="AH389">
        <v>0</v>
      </c>
      <c r="AI389" t="s">
        <v>282</v>
      </c>
      <c r="AJ389">
        <v>30.075952999999998</v>
      </c>
      <c r="AK389" t="s">
        <v>283</v>
      </c>
      <c r="AL389">
        <v>-89.946527000000003</v>
      </c>
      <c r="AM389">
        <v>100</v>
      </c>
      <c r="AN389">
        <v>1400</v>
      </c>
      <c r="AO389" t="s">
        <v>118</v>
      </c>
      <c r="AP389">
        <v>108</v>
      </c>
      <c r="AQ389">
        <v>88</v>
      </c>
      <c r="AR389">
        <v>0</v>
      </c>
      <c r="AZ389">
        <v>1200</v>
      </c>
      <c r="BA389">
        <v>1</v>
      </c>
      <c r="BB389" t="str">
        <f t="shared" si="23"/>
        <v xml:space="preserve">N35DC   </v>
      </c>
      <c r="BC389">
        <v>1</v>
      </c>
      <c r="BE389">
        <v>0</v>
      </c>
      <c r="BF389">
        <v>0</v>
      </c>
      <c r="BG389">
        <v>0</v>
      </c>
      <c r="BH389">
        <v>1475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"17:44:00.860"</f>
        <v>17:44:00.860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16</v>
      </c>
      <c r="CR389">
        <v>3</v>
      </c>
      <c r="CW389">
        <v>185891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"10/21/2020 17:43:53.944"</f>
        <v>10/21/2020 17:43:53.944</v>
      </c>
      <c r="C390" t="str">
        <f t="shared" si="22"/>
        <v>FFDFD3C0</v>
      </c>
      <c r="D390" t="s">
        <v>130</v>
      </c>
      <c r="E390">
        <v>3</v>
      </c>
      <c r="F390">
        <v>2003</v>
      </c>
      <c r="G390" t="s">
        <v>131</v>
      </c>
      <c r="J390" t="s">
        <v>132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"17:44:01.875"</f>
        <v>17:44:01.875</v>
      </c>
      <c r="T390" t="str">
        <f>"17:44:01.675"</f>
        <v>17:44:01.675</v>
      </c>
      <c r="U390" t="str">
        <f t="shared" si="27"/>
        <v>A3E2C2</v>
      </c>
      <c r="V390">
        <v>0</v>
      </c>
      <c r="W390">
        <v>0</v>
      </c>
      <c r="X390">
        <v>1</v>
      </c>
      <c r="Z390">
        <v>0</v>
      </c>
      <c r="AA390">
        <v>10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1</v>
      </c>
      <c r="AH390">
        <v>0</v>
      </c>
      <c r="AI390" t="s">
        <v>284</v>
      </c>
      <c r="AJ390">
        <v>30.076381999999999</v>
      </c>
      <c r="AK390" t="s">
        <v>285</v>
      </c>
      <c r="AL390">
        <v>-89.945884000000007</v>
      </c>
      <c r="AM390">
        <v>100</v>
      </c>
      <c r="AN390">
        <v>1400</v>
      </c>
      <c r="AO390" t="s">
        <v>118</v>
      </c>
      <c r="AP390">
        <v>107</v>
      </c>
      <c r="AQ390">
        <v>88</v>
      </c>
      <c r="AR390">
        <v>64</v>
      </c>
      <c r="AZ390">
        <v>1200</v>
      </c>
      <c r="BA390">
        <v>1</v>
      </c>
      <c r="BB390" t="str">
        <f t="shared" si="23"/>
        <v xml:space="preserve">N35DC   </v>
      </c>
      <c r="BC390">
        <v>1</v>
      </c>
      <c r="BE390">
        <v>0</v>
      </c>
      <c r="BF390">
        <v>0</v>
      </c>
      <c r="BG390">
        <v>0</v>
      </c>
      <c r="BH390">
        <v>1475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"17:44:01.880"</f>
        <v>17:44:01.880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16</v>
      </c>
      <c r="CR390">
        <v>3</v>
      </c>
      <c r="CW390">
        <v>186567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"10/21/2020 17:43:53.944"</f>
        <v>10/21/2020 17:43:53.944</v>
      </c>
      <c r="C391" t="str">
        <f t="shared" si="22"/>
        <v>FFDFD3C0</v>
      </c>
      <c r="D391" t="s">
        <v>133</v>
      </c>
      <c r="E391">
        <v>1</v>
      </c>
      <c r="F391">
        <v>1001</v>
      </c>
      <c r="G391" t="s">
        <v>114</v>
      </c>
      <c r="J391" t="s">
        <v>134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"17:44:01.875"</f>
        <v>17:44:01.875</v>
      </c>
      <c r="T391" t="str">
        <f>"17:44:01.675"</f>
        <v>17:44:01.675</v>
      </c>
      <c r="U391" t="str">
        <f t="shared" si="27"/>
        <v>A3E2C2</v>
      </c>
      <c r="V391">
        <v>0</v>
      </c>
      <c r="W391">
        <v>0</v>
      </c>
      <c r="X391">
        <v>1</v>
      </c>
      <c r="Z391">
        <v>0</v>
      </c>
      <c r="AA391">
        <v>10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1</v>
      </c>
      <c r="AH391">
        <v>0</v>
      </c>
      <c r="AI391" t="s">
        <v>284</v>
      </c>
      <c r="AJ391">
        <v>30.076381999999999</v>
      </c>
      <c r="AK391" t="s">
        <v>285</v>
      </c>
      <c r="AL391">
        <v>-89.945884000000007</v>
      </c>
      <c r="AM391">
        <v>100</v>
      </c>
      <c r="AN391">
        <v>1400</v>
      </c>
      <c r="AO391" t="s">
        <v>118</v>
      </c>
      <c r="AP391">
        <v>107</v>
      </c>
      <c r="AQ391">
        <v>88</v>
      </c>
      <c r="AR391">
        <v>64</v>
      </c>
      <c r="AZ391">
        <v>1200</v>
      </c>
      <c r="BA391">
        <v>1</v>
      </c>
      <c r="BB391" t="str">
        <f t="shared" si="23"/>
        <v xml:space="preserve">N35DC   </v>
      </c>
      <c r="BC391">
        <v>1</v>
      </c>
      <c r="BE391">
        <v>0</v>
      </c>
      <c r="BF391">
        <v>0</v>
      </c>
      <c r="BG391">
        <v>0</v>
      </c>
      <c r="BH391">
        <v>1475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"17:44:01.880"</f>
        <v>17:44:01.880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16</v>
      </c>
      <c r="CR391">
        <v>3</v>
      </c>
      <c r="CW391">
        <v>186567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"10/21/2020 17:43:53.944"</f>
        <v>10/21/2020 17:43:53.944</v>
      </c>
      <c r="C392" t="str">
        <f t="shared" si="22"/>
        <v>FFDFD3C0</v>
      </c>
      <c r="D392" t="s">
        <v>124</v>
      </c>
      <c r="E392">
        <v>2</v>
      </c>
      <c r="H392">
        <v>14</v>
      </c>
      <c r="I392" t="s">
        <v>125</v>
      </c>
      <c r="J392" t="s">
        <v>126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"17:44:01.875"</f>
        <v>17:44:01.875</v>
      </c>
      <c r="T392" t="str">
        <f>"17:44:01.675"</f>
        <v>17:44:01.675</v>
      </c>
      <c r="U392" t="str">
        <f t="shared" si="27"/>
        <v>A3E2C2</v>
      </c>
      <c r="V392">
        <v>0</v>
      </c>
      <c r="W392">
        <v>0</v>
      </c>
      <c r="X392">
        <v>1</v>
      </c>
      <c r="Z392">
        <v>0</v>
      </c>
      <c r="AA392">
        <v>10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1</v>
      </c>
      <c r="AH392">
        <v>0</v>
      </c>
      <c r="AI392" t="s">
        <v>284</v>
      </c>
      <c r="AJ392">
        <v>30.076381999999999</v>
      </c>
      <c r="AK392" t="s">
        <v>285</v>
      </c>
      <c r="AL392">
        <v>-89.945884000000007</v>
      </c>
      <c r="AM392">
        <v>100</v>
      </c>
      <c r="AN392">
        <v>1400</v>
      </c>
      <c r="AO392" t="s">
        <v>118</v>
      </c>
      <c r="AP392">
        <v>107</v>
      </c>
      <c r="AQ392">
        <v>88</v>
      </c>
      <c r="AR392">
        <v>64</v>
      </c>
      <c r="AZ392">
        <v>1200</v>
      </c>
      <c r="BA392">
        <v>1</v>
      </c>
      <c r="BB392" t="str">
        <f t="shared" si="23"/>
        <v xml:space="preserve">N35DC   </v>
      </c>
      <c r="BC392">
        <v>1</v>
      </c>
      <c r="BE392">
        <v>0</v>
      </c>
      <c r="BF392">
        <v>0</v>
      </c>
      <c r="BG392">
        <v>0</v>
      </c>
      <c r="BH392">
        <v>1475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"17:44:01.880"</f>
        <v>17:44:01.880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16</v>
      </c>
      <c r="CR392">
        <v>3</v>
      </c>
      <c r="CW392">
        <v>186567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"10/21/2020 17:43:53.944"</f>
        <v>10/21/2020 17:43:53.944</v>
      </c>
      <c r="C393" t="str">
        <f t="shared" si="22"/>
        <v>FFDFD3C0</v>
      </c>
      <c r="D393" t="s">
        <v>128</v>
      </c>
      <c r="E393">
        <v>9</v>
      </c>
      <c r="H393">
        <v>257</v>
      </c>
      <c r="I393" t="s">
        <v>129</v>
      </c>
      <c r="J393" t="s">
        <v>126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"17:44:01.875"</f>
        <v>17:44:01.875</v>
      </c>
      <c r="T393" t="str">
        <f>"17:44:01.675"</f>
        <v>17:44:01.675</v>
      </c>
      <c r="U393" t="str">
        <f t="shared" si="27"/>
        <v>A3E2C2</v>
      </c>
      <c r="V393">
        <v>0</v>
      </c>
      <c r="W393">
        <v>0</v>
      </c>
      <c r="X393">
        <v>1</v>
      </c>
      <c r="Z393">
        <v>0</v>
      </c>
      <c r="AA393">
        <v>10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1</v>
      </c>
      <c r="AH393">
        <v>0</v>
      </c>
      <c r="AI393" t="s">
        <v>284</v>
      </c>
      <c r="AJ393">
        <v>30.076381999999999</v>
      </c>
      <c r="AK393" t="s">
        <v>285</v>
      </c>
      <c r="AL393">
        <v>-89.945884000000007</v>
      </c>
      <c r="AM393">
        <v>100</v>
      </c>
      <c r="AN393">
        <v>1400</v>
      </c>
      <c r="AO393" t="s">
        <v>118</v>
      </c>
      <c r="AP393">
        <v>107</v>
      </c>
      <c r="AQ393">
        <v>88</v>
      </c>
      <c r="AR393">
        <v>64</v>
      </c>
      <c r="AZ393">
        <v>1200</v>
      </c>
      <c r="BA393">
        <v>1</v>
      </c>
      <c r="BB393" t="str">
        <f t="shared" si="23"/>
        <v xml:space="preserve">N35DC   </v>
      </c>
      <c r="BC393">
        <v>1</v>
      </c>
      <c r="BE393">
        <v>0</v>
      </c>
      <c r="BF393">
        <v>0</v>
      </c>
      <c r="BG393">
        <v>0</v>
      </c>
      <c r="BH393">
        <v>1475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"17:44:01.880"</f>
        <v>17:44:01.880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16</v>
      </c>
      <c r="CR393">
        <v>3</v>
      </c>
      <c r="CW393">
        <v>186567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"10/21/2020 17:43:53.944"</f>
        <v>10/21/2020 17:43:53.944</v>
      </c>
      <c r="C394" t="str">
        <f t="shared" ref="C394:C457" si="28">"FFDFD3C0"</f>
        <v>FFDFD3C0</v>
      </c>
      <c r="D394" t="s">
        <v>113</v>
      </c>
      <c r="E394">
        <v>4</v>
      </c>
      <c r="H394">
        <v>162</v>
      </c>
      <c r="I394" t="s">
        <v>114</v>
      </c>
      <c r="J394" t="s">
        <v>115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"17:44:01.875"</f>
        <v>17:44:01.875</v>
      </c>
      <c r="T394" t="str">
        <f>"17:44:01.675"</f>
        <v>17:44:01.675</v>
      </c>
      <c r="U394" t="str">
        <f t="shared" si="27"/>
        <v>A3E2C2</v>
      </c>
      <c r="V394">
        <v>0</v>
      </c>
      <c r="W394">
        <v>0</v>
      </c>
      <c r="X394">
        <v>1</v>
      </c>
      <c r="Z394">
        <v>0</v>
      </c>
      <c r="AA394">
        <v>10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1</v>
      </c>
      <c r="AH394">
        <v>0</v>
      </c>
      <c r="AI394" t="s">
        <v>284</v>
      </c>
      <c r="AJ394">
        <v>30.076381999999999</v>
      </c>
      <c r="AK394" t="s">
        <v>285</v>
      </c>
      <c r="AL394">
        <v>-89.945884000000007</v>
      </c>
      <c r="AM394">
        <v>100</v>
      </c>
      <c r="AN394">
        <v>1400</v>
      </c>
      <c r="AO394" t="s">
        <v>118</v>
      </c>
      <c r="AP394">
        <v>107</v>
      </c>
      <c r="AQ394">
        <v>88</v>
      </c>
      <c r="AR394">
        <v>64</v>
      </c>
      <c r="AZ394">
        <v>1200</v>
      </c>
      <c r="BA394">
        <v>1</v>
      </c>
      <c r="BB394" t="str">
        <f t="shared" ref="BB394:BB457" si="29">"N35DC   "</f>
        <v xml:space="preserve">N35DC   </v>
      </c>
      <c r="BC394">
        <v>1</v>
      </c>
      <c r="BE394">
        <v>0</v>
      </c>
      <c r="BF394">
        <v>0</v>
      </c>
      <c r="BG394">
        <v>0</v>
      </c>
      <c r="BH394">
        <v>1475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"17:44:01.880"</f>
        <v>17:44:01.880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16</v>
      </c>
      <c r="CR394">
        <v>3</v>
      </c>
      <c r="CW394">
        <v>186567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"10/21/2020 17:43:57.877"</f>
        <v>10/21/2020 17:43:57.877</v>
      </c>
      <c r="C395" t="str">
        <f t="shared" si="28"/>
        <v>FFDFD3C0</v>
      </c>
      <c r="D395" t="s">
        <v>113</v>
      </c>
      <c r="E395">
        <v>4</v>
      </c>
      <c r="H395">
        <v>162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"17:44:05.805"</f>
        <v>17:44:05.805</v>
      </c>
      <c r="T395" t="str">
        <f>"17:44:05.305"</f>
        <v>17:44:05.305</v>
      </c>
      <c r="U395" t="str">
        <f t="shared" si="27"/>
        <v>A3E2C2</v>
      </c>
      <c r="V395">
        <v>0</v>
      </c>
      <c r="W395">
        <v>0</v>
      </c>
      <c r="X395">
        <v>1</v>
      </c>
      <c r="Z395">
        <v>0</v>
      </c>
      <c r="AA395">
        <v>10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1</v>
      </c>
      <c r="AH395">
        <v>0</v>
      </c>
      <c r="AI395" t="s">
        <v>286</v>
      </c>
      <c r="AJ395">
        <v>30.077970000000001</v>
      </c>
      <c r="AK395" t="s">
        <v>287</v>
      </c>
      <c r="AL395">
        <v>-89.943695000000005</v>
      </c>
      <c r="AM395">
        <v>100</v>
      </c>
      <c r="AN395">
        <v>1400</v>
      </c>
      <c r="AO395" t="s">
        <v>118</v>
      </c>
      <c r="AP395">
        <v>108</v>
      </c>
      <c r="AQ395">
        <v>87</v>
      </c>
      <c r="AR395">
        <v>0</v>
      </c>
      <c r="AZ395">
        <v>1200</v>
      </c>
      <c r="BA395">
        <v>1</v>
      </c>
      <c r="BB395" t="str">
        <f t="shared" si="29"/>
        <v xml:space="preserve">N35DC   </v>
      </c>
      <c r="BC395">
        <v>1</v>
      </c>
      <c r="BE395">
        <v>0</v>
      </c>
      <c r="BF395">
        <v>0</v>
      </c>
      <c r="BG395">
        <v>0</v>
      </c>
      <c r="BH395">
        <v>1475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"17:44:05.810"</f>
        <v>17:44:05.810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16</v>
      </c>
      <c r="CR395">
        <v>3</v>
      </c>
      <c r="CW395">
        <v>188996</v>
      </c>
      <c r="CY395">
        <v>1</v>
      </c>
      <c r="CZ395">
        <v>0</v>
      </c>
      <c r="DA395">
        <v>0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"10/21/2020 17:43:57.877"</f>
        <v>10/21/2020 17:43:57.877</v>
      </c>
      <c r="C396" t="str">
        <f t="shared" si="28"/>
        <v>FFDFD3C0</v>
      </c>
      <c r="D396" t="s">
        <v>133</v>
      </c>
      <c r="E396">
        <v>1</v>
      </c>
      <c r="F396">
        <v>1001</v>
      </c>
      <c r="G396" t="s">
        <v>114</v>
      </c>
      <c r="J396" t="s">
        <v>134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"17:44:05.805"</f>
        <v>17:44:05.805</v>
      </c>
      <c r="T396" t="str">
        <f>"17:44:05.305"</f>
        <v>17:44:05.305</v>
      </c>
      <c r="U396" t="str">
        <f t="shared" si="27"/>
        <v>A3E2C2</v>
      </c>
      <c r="V396">
        <v>0</v>
      </c>
      <c r="W396">
        <v>0</v>
      </c>
      <c r="X396">
        <v>1</v>
      </c>
      <c r="Z396">
        <v>0</v>
      </c>
      <c r="AA396">
        <v>10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1</v>
      </c>
      <c r="AH396">
        <v>0</v>
      </c>
      <c r="AI396" t="s">
        <v>286</v>
      </c>
      <c r="AJ396">
        <v>30.077970000000001</v>
      </c>
      <c r="AK396" t="s">
        <v>287</v>
      </c>
      <c r="AL396">
        <v>-89.943695000000005</v>
      </c>
      <c r="AM396">
        <v>100</v>
      </c>
      <c r="AN396">
        <v>1400</v>
      </c>
      <c r="AO396" t="s">
        <v>118</v>
      </c>
      <c r="AP396">
        <v>108</v>
      </c>
      <c r="AQ396">
        <v>87</v>
      </c>
      <c r="AR396">
        <v>0</v>
      </c>
      <c r="AZ396">
        <v>1200</v>
      </c>
      <c r="BA396">
        <v>1</v>
      </c>
      <c r="BB396" t="str">
        <f t="shared" si="29"/>
        <v xml:space="preserve">N35DC   </v>
      </c>
      <c r="BC396">
        <v>1</v>
      </c>
      <c r="BE396">
        <v>0</v>
      </c>
      <c r="BF396">
        <v>0</v>
      </c>
      <c r="BG396">
        <v>0</v>
      </c>
      <c r="BH396">
        <v>1475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"17:44:05.810"</f>
        <v>17:44:05.810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16</v>
      </c>
      <c r="CR396">
        <v>3</v>
      </c>
      <c r="CW396">
        <v>188996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"10/21/2020 17:43:57.877"</f>
        <v>10/21/2020 17:43:57.877</v>
      </c>
      <c r="C397" t="str">
        <f t="shared" si="28"/>
        <v>FFDFD3C0</v>
      </c>
      <c r="D397" t="s">
        <v>130</v>
      </c>
      <c r="E397">
        <v>3</v>
      </c>
      <c r="F397">
        <v>2003</v>
      </c>
      <c r="G397" t="s">
        <v>131</v>
      </c>
      <c r="J397" t="s">
        <v>132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"17:44:05.805"</f>
        <v>17:44:05.805</v>
      </c>
      <c r="T397" t="str">
        <f>"17:44:05.305"</f>
        <v>17:44:05.305</v>
      </c>
      <c r="U397" t="str">
        <f t="shared" si="27"/>
        <v>A3E2C2</v>
      </c>
      <c r="V397">
        <v>0</v>
      </c>
      <c r="W397">
        <v>0</v>
      </c>
      <c r="X397">
        <v>1</v>
      </c>
      <c r="Z397">
        <v>0</v>
      </c>
      <c r="AA397">
        <v>10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1</v>
      </c>
      <c r="AH397">
        <v>0</v>
      </c>
      <c r="AI397" t="s">
        <v>286</v>
      </c>
      <c r="AJ397">
        <v>30.077970000000001</v>
      </c>
      <c r="AK397" t="s">
        <v>287</v>
      </c>
      <c r="AL397">
        <v>-89.943695000000005</v>
      </c>
      <c r="AM397">
        <v>100</v>
      </c>
      <c r="AN397">
        <v>1400</v>
      </c>
      <c r="AO397" t="s">
        <v>118</v>
      </c>
      <c r="AP397">
        <v>108</v>
      </c>
      <c r="AQ397">
        <v>87</v>
      </c>
      <c r="AR397">
        <v>0</v>
      </c>
      <c r="AZ397">
        <v>1200</v>
      </c>
      <c r="BA397">
        <v>1</v>
      </c>
      <c r="BB397" t="str">
        <f t="shared" si="29"/>
        <v xml:space="preserve">N35DC   </v>
      </c>
      <c r="BC397">
        <v>1</v>
      </c>
      <c r="BE397">
        <v>0</v>
      </c>
      <c r="BF397">
        <v>0</v>
      </c>
      <c r="BG397">
        <v>0</v>
      </c>
      <c r="BH397">
        <v>1475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"17:44:05.810"</f>
        <v>17:44:05.810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16</v>
      </c>
      <c r="CR397">
        <v>3</v>
      </c>
      <c r="CW397">
        <v>188996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"10/21/2020 17:43:57.877"</f>
        <v>10/21/2020 17:43:57.877</v>
      </c>
      <c r="C398" t="str">
        <f t="shared" si="28"/>
        <v>FFDFD3C0</v>
      </c>
      <c r="D398" t="s">
        <v>124</v>
      </c>
      <c r="E398">
        <v>2</v>
      </c>
      <c r="H398">
        <v>14</v>
      </c>
      <c r="I398" t="s">
        <v>125</v>
      </c>
      <c r="J398" t="s">
        <v>126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"17:44:05.805"</f>
        <v>17:44:05.805</v>
      </c>
      <c r="T398" t="str">
        <f>"17:44:05.305"</f>
        <v>17:44:05.305</v>
      </c>
      <c r="U398" t="str">
        <f t="shared" si="27"/>
        <v>A3E2C2</v>
      </c>
      <c r="V398">
        <v>0</v>
      </c>
      <c r="W398">
        <v>0</v>
      </c>
      <c r="X398">
        <v>1</v>
      </c>
      <c r="Z398">
        <v>0</v>
      </c>
      <c r="AA398">
        <v>10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1</v>
      </c>
      <c r="AH398">
        <v>0</v>
      </c>
      <c r="AI398" t="s">
        <v>286</v>
      </c>
      <c r="AJ398">
        <v>30.077970000000001</v>
      </c>
      <c r="AK398" t="s">
        <v>287</v>
      </c>
      <c r="AL398">
        <v>-89.943695000000005</v>
      </c>
      <c r="AM398">
        <v>100</v>
      </c>
      <c r="AN398">
        <v>1400</v>
      </c>
      <c r="AO398" t="s">
        <v>118</v>
      </c>
      <c r="AP398">
        <v>108</v>
      </c>
      <c r="AQ398">
        <v>87</v>
      </c>
      <c r="AR398">
        <v>0</v>
      </c>
      <c r="AZ398">
        <v>1200</v>
      </c>
      <c r="BA398">
        <v>1</v>
      </c>
      <c r="BB398" t="str">
        <f t="shared" si="29"/>
        <v xml:space="preserve">N35DC   </v>
      </c>
      <c r="BC398">
        <v>1</v>
      </c>
      <c r="BE398">
        <v>0</v>
      </c>
      <c r="BF398">
        <v>0</v>
      </c>
      <c r="BG398">
        <v>0</v>
      </c>
      <c r="BH398">
        <v>1475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"17:44:05.810"</f>
        <v>17:44:05.810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16</v>
      </c>
      <c r="CR398">
        <v>3</v>
      </c>
      <c r="CW398">
        <v>188996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"10/21/2020 17:43:57.877"</f>
        <v>10/21/2020 17:43:57.877</v>
      </c>
      <c r="C399" t="str">
        <f t="shared" si="28"/>
        <v>FFDFD3C0</v>
      </c>
      <c r="D399" t="s">
        <v>128</v>
      </c>
      <c r="E399">
        <v>9</v>
      </c>
      <c r="H399">
        <v>257</v>
      </c>
      <c r="I399" t="s">
        <v>129</v>
      </c>
      <c r="J399" t="s">
        <v>126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"17:44:05.805"</f>
        <v>17:44:05.805</v>
      </c>
      <c r="T399" t="str">
        <f>"17:44:05.305"</f>
        <v>17:44:05.305</v>
      </c>
      <c r="U399" t="str">
        <f t="shared" si="27"/>
        <v>A3E2C2</v>
      </c>
      <c r="V399">
        <v>0</v>
      </c>
      <c r="W399">
        <v>0</v>
      </c>
      <c r="X399">
        <v>1</v>
      </c>
      <c r="Z399">
        <v>0</v>
      </c>
      <c r="AA399">
        <v>10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1</v>
      </c>
      <c r="AH399">
        <v>0</v>
      </c>
      <c r="AI399" t="s">
        <v>286</v>
      </c>
      <c r="AJ399">
        <v>30.077970000000001</v>
      </c>
      <c r="AK399" t="s">
        <v>287</v>
      </c>
      <c r="AL399">
        <v>-89.943695000000005</v>
      </c>
      <c r="AM399">
        <v>100</v>
      </c>
      <c r="AN399">
        <v>1400</v>
      </c>
      <c r="AO399" t="s">
        <v>118</v>
      </c>
      <c r="AP399">
        <v>108</v>
      </c>
      <c r="AQ399">
        <v>87</v>
      </c>
      <c r="AR399">
        <v>0</v>
      </c>
      <c r="AZ399">
        <v>1200</v>
      </c>
      <c r="BA399">
        <v>1</v>
      </c>
      <c r="BB399" t="str">
        <f t="shared" si="29"/>
        <v xml:space="preserve">N35DC   </v>
      </c>
      <c r="BC399">
        <v>1</v>
      </c>
      <c r="BE399">
        <v>0</v>
      </c>
      <c r="BF399">
        <v>0</v>
      </c>
      <c r="BG399">
        <v>0</v>
      </c>
      <c r="BH399">
        <v>1475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"17:44:05.810"</f>
        <v>17:44:05.810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16</v>
      </c>
      <c r="CR399">
        <v>3</v>
      </c>
      <c r="CW399">
        <v>188996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"10/21/2020 17:43:58.866"</f>
        <v>10/21/2020 17:43:58.866</v>
      </c>
      <c r="C400" t="str">
        <f t="shared" si="28"/>
        <v>FFDFD3C0</v>
      </c>
      <c r="D400" t="s">
        <v>128</v>
      </c>
      <c r="E400">
        <v>9</v>
      </c>
      <c r="H400">
        <v>257</v>
      </c>
      <c r="I400" t="s">
        <v>129</v>
      </c>
      <c r="J400" t="s">
        <v>126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"17:44:06.828"</f>
        <v>17:44:06.828</v>
      </c>
      <c r="T400" t="str">
        <f>"17:44:06.428"</f>
        <v>17:44:06.428</v>
      </c>
      <c r="U400" t="str">
        <f t="shared" si="27"/>
        <v>A3E2C2</v>
      </c>
      <c r="V400">
        <v>0</v>
      </c>
      <c r="W400">
        <v>0</v>
      </c>
      <c r="X400">
        <v>1</v>
      </c>
      <c r="Z400">
        <v>0</v>
      </c>
      <c r="AA400">
        <v>10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1</v>
      </c>
      <c r="AH400">
        <v>0</v>
      </c>
      <c r="AI400" t="s">
        <v>288</v>
      </c>
      <c r="AJ400">
        <v>30.078378000000001</v>
      </c>
      <c r="AK400" t="s">
        <v>289</v>
      </c>
      <c r="AL400">
        <v>-89.943136999999993</v>
      </c>
      <c r="AM400">
        <v>100</v>
      </c>
      <c r="AN400">
        <v>1400</v>
      </c>
      <c r="AO400" t="s">
        <v>118</v>
      </c>
      <c r="AP400">
        <v>107</v>
      </c>
      <c r="AQ400">
        <v>88</v>
      </c>
      <c r="AR400">
        <v>64</v>
      </c>
      <c r="AZ400">
        <v>1200</v>
      </c>
      <c r="BA400">
        <v>1</v>
      </c>
      <c r="BB400" t="str">
        <f t="shared" si="29"/>
        <v xml:space="preserve">N35DC   </v>
      </c>
      <c r="BC400">
        <v>1</v>
      </c>
      <c r="BE400">
        <v>0</v>
      </c>
      <c r="BF400">
        <v>0</v>
      </c>
      <c r="BG400">
        <v>0</v>
      </c>
      <c r="BH400">
        <v>1475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"17:44:06.829"</f>
        <v>17:44:06.829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16</v>
      </c>
      <c r="CR400">
        <v>3</v>
      </c>
      <c r="CW400">
        <v>189654</v>
      </c>
      <c r="CY400">
        <v>1</v>
      </c>
      <c r="CZ400">
        <v>0</v>
      </c>
      <c r="DA400">
        <v>0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"10/21/2020 17:43:58.866"</f>
        <v>10/21/2020 17:43:58.866</v>
      </c>
      <c r="C401" t="str">
        <f t="shared" si="28"/>
        <v>FFDFD3C0</v>
      </c>
      <c r="D401" t="s">
        <v>113</v>
      </c>
      <c r="E401">
        <v>4</v>
      </c>
      <c r="H401">
        <v>162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"17:44:06.828"</f>
        <v>17:44:06.828</v>
      </c>
      <c r="T401" t="str">
        <f>"17:44:06.428"</f>
        <v>17:44:06.428</v>
      </c>
      <c r="U401" t="str">
        <f t="shared" si="27"/>
        <v>A3E2C2</v>
      </c>
      <c r="V401">
        <v>0</v>
      </c>
      <c r="W401">
        <v>0</v>
      </c>
      <c r="X401">
        <v>1</v>
      </c>
      <c r="Z401">
        <v>0</v>
      </c>
      <c r="AA401">
        <v>10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1</v>
      </c>
      <c r="AH401">
        <v>0</v>
      </c>
      <c r="AI401" t="s">
        <v>288</v>
      </c>
      <c r="AJ401">
        <v>30.078378000000001</v>
      </c>
      <c r="AK401" t="s">
        <v>289</v>
      </c>
      <c r="AL401">
        <v>-89.943136999999993</v>
      </c>
      <c r="AM401">
        <v>100</v>
      </c>
      <c r="AN401">
        <v>1400</v>
      </c>
      <c r="AO401" t="s">
        <v>118</v>
      </c>
      <c r="AP401">
        <v>107</v>
      </c>
      <c r="AQ401">
        <v>88</v>
      </c>
      <c r="AR401">
        <v>64</v>
      </c>
      <c r="AZ401">
        <v>1200</v>
      </c>
      <c r="BA401">
        <v>1</v>
      </c>
      <c r="BB401" t="str">
        <f t="shared" si="29"/>
        <v xml:space="preserve">N35DC   </v>
      </c>
      <c r="BC401">
        <v>1</v>
      </c>
      <c r="BE401">
        <v>0</v>
      </c>
      <c r="BF401">
        <v>0</v>
      </c>
      <c r="BG401">
        <v>0</v>
      </c>
      <c r="BH401">
        <v>1475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"17:44:06.829"</f>
        <v>17:44:06.829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16</v>
      </c>
      <c r="CR401">
        <v>3</v>
      </c>
      <c r="CW401">
        <v>189654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"10/21/2020 17:43:58.866"</f>
        <v>10/21/2020 17:43:58.866</v>
      </c>
      <c r="C402" t="str">
        <f t="shared" si="28"/>
        <v>FFDFD3C0</v>
      </c>
      <c r="D402" t="s">
        <v>133</v>
      </c>
      <c r="E402">
        <v>1</v>
      </c>
      <c r="F402">
        <v>1001</v>
      </c>
      <c r="G402" t="s">
        <v>114</v>
      </c>
      <c r="J402" t="s">
        <v>134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"17:44:06.828"</f>
        <v>17:44:06.828</v>
      </c>
      <c r="T402" t="str">
        <f>"17:44:06.428"</f>
        <v>17:44:06.428</v>
      </c>
      <c r="U402" t="str">
        <f t="shared" si="27"/>
        <v>A3E2C2</v>
      </c>
      <c r="V402">
        <v>0</v>
      </c>
      <c r="W402">
        <v>0</v>
      </c>
      <c r="X402">
        <v>1</v>
      </c>
      <c r="Z402">
        <v>0</v>
      </c>
      <c r="AA402">
        <v>10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1</v>
      </c>
      <c r="AH402">
        <v>0</v>
      </c>
      <c r="AI402" t="s">
        <v>288</v>
      </c>
      <c r="AJ402">
        <v>30.078378000000001</v>
      </c>
      <c r="AK402" t="s">
        <v>289</v>
      </c>
      <c r="AL402">
        <v>-89.943136999999993</v>
      </c>
      <c r="AM402">
        <v>100</v>
      </c>
      <c r="AN402">
        <v>1400</v>
      </c>
      <c r="AO402" t="s">
        <v>118</v>
      </c>
      <c r="AP402">
        <v>107</v>
      </c>
      <c r="AQ402">
        <v>88</v>
      </c>
      <c r="AR402">
        <v>64</v>
      </c>
      <c r="AZ402">
        <v>1200</v>
      </c>
      <c r="BA402">
        <v>1</v>
      </c>
      <c r="BB402" t="str">
        <f t="shared" si="29"/>
        <v xml:space="preserve">N35DC   </v>
      </c>
      <c r="BC402">
        <v>1</v>
      </c>
      <c r="BE402">
        <v>0</v>
      </c>
      <c r="BF402">
        <v>0</v>
      </c>
      <c r="BG402">
        <v>0</v>
      </c>
      <c r="BH402">
        <v>1475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"17:44:06.829"</f>
        <v>17:44:06.829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16</v>
      </c>
      <c r="CR402">
        <v>3</v>
      </c>
      <c r="CW402">
        <v>189654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"10/21/2020 17:43:58.866"</f>
        <v>10/21/2020 17:43:58.866</v>
      </c>
      <c r="C403" t="str">
        <f t="shared" si="28"/>
        <v>FFDFD3C0</v>
      </c>
      <c r="D403" t="s">
        <v>130</v>
      </c>
      <c r="E403">
        <v>3</v>
      </c>
      <c r="F403">
        <v>2003</v>
      </c>
      <c r="G403" t="s">
        <v>131</v>
      </c>
      <c r="J403" t="s">
        <v>132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"17:44:06.828"</f>
        <v>17:44:06.828</v>
      </c>
      <c r="T403" t="str">
        <f>"17:44:06.428"</f>
        <v>17:44:06.428</v>
      </c>
      <c r="U403" t="str">
        <f t="shared" si="27"/>
        <v>A3E2C2</v>
      </c>
      <c r="V403">
        <v>0</v>
      </c>
      <c r="W403">
        <v>0</v>
      </c>
      <c r="X403">
        <v>1</v>
      </c>
      <c r="Z403">
        <v>0</v>
      </c>
      <c r="AA403">
        <v>10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1</v>
      </c>
      <c r="AH403">
        <v>0</v>
      </c>
      <c r="AI403" t="s">
        <v>288</v>
      </c>
      <c r="AJ403">
        <v>30.078378000000001</v>
      </c>
      <c r="AK403" t="s">
        <v>289</v>
      </c>
      <c r="AL403">
        <v>-89.943136999999993</v>
      </c>
      <c r="AM403">
        <v>100</v>
      </c>
      <c r="AN403">
        <v>1400</v>
      </c>
      <c r="AO403" t="s">
        <v>118</v>
      </c>
      <c r="AP403">
        <v>107</v>
      </c>
      <c r="AQ403">
        <v>88</v>
      </c>
      <c r="AR403">
        <v>64</v>
      </c>
      <c r="AZ403">
        <v>1200</v>
      </c>
      <c r="BA403">
        <v>1</v>
      </c>
      <c r="BB403" t="str">
        <f t="shared" si="29"/>
        <v xml:space="preserve">N35DC   </v>
      </c>
      <c r="BC403">
        <v>1</v>
      </c>
      <c r="BE403">
        <v>0</v>
      </c>
      <c r="BF403">
        <v>0</v>
      </c>
      <c r="BG403">
        <v>0</v>
      </c>
      <c r="BH403">
        <v>1475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"17:44:06.829"</f>
        <v>17:44:06.829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16</v>
      </c>
      <c r="CR403">
        <v>3</v>
      </c>
      <c r="CW403">
        <v>189654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"10/21/2020 17:43:58.866"</f>
        <v>10/21/2020 17:43:58.866</v>
      </c>
      <c r="C404" t="str">
        <f t="shared" si="28"/>
        <v>FFDFD3C0</v>
      </c>
      <c r="D404" t="s">
        <v>124</v>
      </c>
      <c r="E404">
        <v>2</v>
      </c>
      <c r="H404">
        <v>14</v>
      </c>
      <c r="I404" t="s">
        <v>125</v>
      </c>
      <c r="J404" t="s">
        <v>126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"17:44:06.828"</f>
        <v>17:44:06.828</v>
      </c>
      <c r="T404" t="str">
        <f>"17:44:06.428"</f>
        <v>17:44:06.428</v>
      </c>
      <c r="U404" t="str">
        <f t="shared" si="27"/>
        <v>A3E2C2</v>
      </c>
      <c r="V404">
        <v>0</v>
      </c>
      <c r="W404">
        <v>0</v>
      </c>
      <c r="X404">
        <v>1</v>
      </c>
      <c r="Z404">
        <v>0</v>
      </c>
      <c r="AA404">
        <v>10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1</v>
      </c>
      <c r="AH404">
        <v>0</v>
      </c>
      <c r="AI404" t="s">
        <v>288</v>
      </c>
      <c r="AJ404">
        <v>30.078378000000001</v>
      </c>
      <c r="AK404" t="s">
        <v>289</v>
      </c>
      <c r="AL404">
        <v>-89.943136999999993</v>
      </c>
      <c r="AM404">
        <v>100</v>
      </c>
      <c r="AN404">
        <v>1400</v>
      </c>
      <c r="AO404" t="s">
        <v>118</v>
      </c>
      <c r="AP404">
        <v>107</v>
      </c>
      <c r="AQ404">
        <v>88</v>
      </c>
      <c r="AR404">
        <v>64</v>
      </c>
      <c r="AZ404">
        <v>1200</v>
      </c>
      <c r="BA404">
        <v>1</v>
      </c>
      <c r="BB404" t="str">
        <f t="shared" si="29"/>
        <v xml:space="preserve">N35DC   </v>
      </c>
      <c r="BC404">
        <v>1</v>
      </c>
      <c r="BE404">
        <v>0</v>
      </c>
      <c r="BF404">
        <v>0</v>
      </c>
      <c r="BG404">
        <v>0</v>
      </c>
      <c r="BH404">
        <v>1475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"17:44:06.829"</f>
        <v>17:44:06.829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16</v>
      </c>
      <c r="CR404">
        <v>3</v>
      </c>
      <c r="CW404">
        <v>189654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"10/21/2020 17:44:01.892"</f>
        <v>10/21/2020 17:44:01.892</v>
      </c>
      <c r="C405" t="str">
        <f t="shared" si="28"/>
        <v>FFDFD3C0</v>
      </c>
      <c r="D405" t="s">
        <v>124</v>
      </c>
      <c r="E405">
        <v>2</v>
      </c>
      <c r="H405">
        <v>14</v>
      </c>
      <c r="I405" t="s">
        <v>125</v>
      </c>
      <c r="J405" t="s">
        <v>126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"17:44:09.813"</f>
        <v>17:44:09.813</v>
      </c>
      <c r="T405" t="str">
        <f>"17:44:09.713"</f>
        <v>17:44:09.713</v>
      </c>
      <c r="U405" t="str">
        <f t="shared" si="27"/>
        <v>A3E2C2</v>
      </c>
      <c r="V405">
        <v>0</v>
      </c>
      <c r="W405">
        <v>0</v>
      </c>
      <c r="X405">
        <v>1</v>
      </c>
      <c r="Z405">
        <v>0</v>
      </c>
      <c r="AA405">
        <v>10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1</v>
      </c>
      <c r="AH405">
        <v>0</v>
      </c>
      <c r="AI405" t="s">
        <v>290</v>
      </c>
      <c r="AJ405">
        <v>30.079578999999999</v>
      </c>
      <c r="AK405" t="s">
        <v>291</v>
      </c>
      <c r="AL405">
        <v>-89.941378</v>
      </c>
      <c r="AM405">
        <v>100</v>
      </c>
      <c r="AN405">
        <v>1400</v>
      </c>
      <c r="AO405" t="s">
        <v>118</v>
      </c>
      <c r="AP405">
        <v>109</v>
      </c>
      <c r="AQ405">
        <v>85</v>
      </c>
      <c r="AR405">
        <v>128</v>
      </c>
      <c r="AZ405">
        <v>1200</v>
      </c>
      <c r="BA405">
        <v>1</v>
      </c>
      <c r="BB405" t="str">
        <f t="shared" si="29"/>
        <v xml:space="preserve">N35DC   </v>
      </c>
      <c r="BC405">
        <v>1</v>
      </c>
      <c r="BE405">
        <v>0</v>
      </c>
      <c r="BF405">
        <v>0</v>
      </c>
      <c r="BG405">
        <v>0</v>
      </c>
      <c r="BH405">
        <v>1500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"17:44:09.814"</f>
        <v>17:44:09.814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16</v>
      </c>
      <c r="CR405">
        <v>0</v>
      </c>
      <c r="CW405">
        <v>5500816</v>
      </c>
      <c r="CY405">
        <v>1</v>
      </c>
      <c r="CZ405">
        <v>0</v>
      </c>
      <c r="DA405">
        <v>0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"10/21/2020 17:44:01.892"</f>
        <v>10/21/2020 17:44:01.892</v>
      </c>
      <c r="C406" t="str">
        <f t="shared" si="28"/>
        <v>FFDFD3C0</v>
      </c>
      <c r="D406" t="s">
        <v>128</v>
      </c>
      <c r="E406">
        <v>9</v>
      </c>
      <c r="H406">
        <v>257</v>
      </c>
      <c r="I406" t="s">
        <v>129</v>
      </c>
      <c r="J406" t="s">
        <v>126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"17:44:09.813"</f>
        <v>17:44:09.813</v>
      </c>
      <c r="T406" t="str">
        <f>"17:44:09.713"</f>
        <v>17:44:09.713</v>
      </c>
      <c r="U406" t="str">
        <f t="shared" si="27"/>
        <v>A3E2C2</v>
      </c>
      <c r="V406">
        <v>0</v>
      </c>
      <c r="W406">
        <v>0</v>
      </c>
      <c r="X406">
        <v>1</v>
      </c>
      <c r="Z406">
        <v>0</v>
      </c>
      <c r="AA406">
        <v>10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1</v>
      </c>
      <c r="AH406">
        <v>0</v>
      </c>
      <c r="AI406" t="s">
        <v>290</v>
      </c>
      <c r="AJ406">
        <v>30.079578999999999</v>
      </c>
      <c r="AK406" t="s">
        <v>291</v>
      </c>
      <c r="AL406">
        <v>-89.941378</v>
      </c>
      <c r="AM406">
        <v>100</v>
      </c>
      <c r="AN406">
        <v>1400</v>
      </c>
      <c r="AO406" t="s">
        <v>118</v>
      </c>
      <c r="AP406">
        <v>109</v>
      </c>
      <c r="AQ406">
        <v>85</v>
      </c>
      <c r="AR406">
        <v>128</v>
      </c>
      <c r="AZ406">
        <v>1200</v>
      </c>
      <c r="BA406">
        <v>1</v>
      </c>
      <c r="BB406" t="str">
        <f t="shared" si="29"/>
        <v xml:space="preserve">N35DC   </v>
      </c>
      <c r="BC406">
        <v>1</v>
      </c>
      <c r="BE406">
        <v>0</v>
      </c>
      <c r="BF406">
        <v>0</v>
      </c>
      <c r="BG406">
        <v>0</v>
      </c>
      <c r="BH406">
        <v>1500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"17:44:09.814"</f>
        <v>17:44:09.814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16</v>
      </c>
      <c r="CR406">
        <v>0</v>
      </c>
      <c r="CW406">
        <v>5500816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"10/21/2020 17:44:01.892"</f>
        <v>10/21/2020 17:44:01.892</v>
      </c>
      <c r="C407" t="str">
        <f t="shared" si="28"/>
        <v>FFDFD3C0</v>
      </c>
      <c r="D407" t="s">
        <v>133</v>
      </c>
      <c r="E407">
        <v>1</v>
      </c>
      <c r="F407">
        <v>1001</v>
      </c>
      <c r="G407" t="s">
        <v>114</v>
      </c>
      <c r="J407" t="s">
        <v>134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"17:44:09.813"</f>
        <v>17:44:09.813</v>
      </c>
      <c r="T407" t="str">
        <f>"17:44:09.713"</f>
        <v>17:44:09.713</v>
      </c>
      <c r="U407" t="str">
        <f t="shared" si="27"/>
        <v>A3E2C2</v>
      </c>
      <c r="V407">
        <v>0</v>
      </c>
      <c r="W407">
        <v>0</v>
      </c>
      <c r="X407">
        <v>1</v>
      </c>
      <c r="Z407">
        <v>0</v>
      </c>
      <c r="AA407">
        <v>10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1</v>
      </c>
      <c r="AH407">
        <v>0</v>
      </c>
      <c r="AI407" t="s">
        <v>290</v>
      </c>
      <c r="AJ407">
        <v>30.079578999999999</v>
      </c>
      <c r="AK407" t="s">
        <v>291</v>
      </c>
      <c r="AL407">
        <v>-89.941378</v>
      </c>
      <c r="AM407">
        <v>100</v>
      </c>
      <c r="AN407">
        <v>1400</v>
      </c>
      <c r="AO407" t="s">
        <v>118</v>
      </c>
      <c r="AP407">
        <v>109</v>
      </c>
      <c r="AQ407">
        <v>85</v>
      </c>
      <c r="AR407">
        <v>128</v>
      </c>
      <c r="AZ407">
        <v>1200</v>
      </c>
      <c r="BA407">
        <v>1</v>
      </c>
      <c r="BB407" t="str">
        <f t="shared" si="29"/>
        <v xml:space="preserve">N35DC   </v>
      </c>
      <c r="BC407">
        <v>1</v>
      </c>
      <c r="BE407">
        <v>0</v>
      </c>
      <c r="BF407">
        <v>0</v>
      </c>
      <c r="BG407">
        <v>0</v>
      </c>
      <c r="BH407">
        <v>1500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"17:44:09.814"</f>
        <v>17:44:09.814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16</v>
      </c>
      <c r="CR407">
        <v>0</v>
      </c>
      <c r="CW407">
        <v>5500816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"10/21/2020 17:44:01.892"</f>
        <v>10/21/2020 17:44:01.892</v>
      </c>
      <c r="C408" t="str">
        <f t="shared" si="28"/>
        <v>FFDFD3C0</v>
      </c>
      <c r="D408" t="s">
        <v>113</v>
      </c>
      <c r="E408">
        <v>4</v>
      </c>
      <c r="H408">
        <v>162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"17:44:09.813"</f>
        <v>17:44:09.813</v>
      </c>
      <c r="T408" t="str">
        <f>"17:44:09.713"</f>
        <v>17:44:09.713</v>
      </c>
      <c r="U408" t="str">
        <f t="shared" si="27"/>
        <v>A3E2C2</v>
      </c>
      <c r="V408">
        <v>0</v>
      </c>
      <c r="W408">
        <v>0</v>
      </c>
      <c r="X408">
        <v>1</v>
      </c>
      <c r="Z408">
        <v>0</v>
      </c>
      <c r="AA408">
        <v>10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1</v>
      </c>
      <c r="AH408">
        <v>0</v>
      </c>
      <c r="AI408" t="s">
        <v>290</v>
      </c>
      <c r="AJ408">
        <v>30.079578999999999</v>
      </c>
      <c r="AK408" t="s">
        <v>291</v>
      </c>
      <c r="AL408">
        <v>-89.941378</v>
      </c>
      <c r="AM408">
        <v>100</v>
      </c>
      <c r="AN408">
        <v>1400</v>
      </c>
      <c r="AO408" t="s">
        <v>118</v>
      </c>
      <c r="AP408">
        <v>109</v>
      </c>
      <c r="AQ408">
        <v>85</v>
      </c>
      <c r="AR408">
        <v>128</v>
      </c>
      <c r="AZ408">
        <v>1200</v>
      </c>
      <c r="BA408">
        <v>1</v>
      </c>
      <c r="BB408" t="str">
        <f t="shared" si="29"/>
        <v xml:space="preserve">N35DC   </v>
      </c>
      <c r="BC408">
        <v>1</v>
      </c>
      <c r="BE408">
        <v>0</v>
      </c>
      <c r="BF408">
        <v>0</v>
      </c>
      <c r="BG408">
        <v>0</v>
      </c>
      <c r="BH408">
        <v>1500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"17:44:09.814"</f>
        <v>17:44:09.814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16</v>
      </c>
      <c r="CR408">
        <v>0</v>
      </c>
      <c r="CW408">
        <v>5500816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"10/21/2020 17:44:01.892"</f>
        <v>10/21/2020 17:44:01.892</v>
      </c>
      <c r="C409" t="str">
        <f t="shared" si="28"/>
        <v>FFDFD3C0</v>
      </c>
      <c r="D409" t="s">
        <v>130</v>
      </c>
      <c r="E409">
        <v>3</v>
      </c>
      <c r="F409">
        <v>2003</v>
      </c>
      <c r="G409" t="s">
        <v>131</v>
      </c>
      <c r="J409" t="s">
        <v>132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"17:44:09.813"</f>
        <v>17:44:09.813</v>
      </c>
      <c r="T409" t="str">
        <f>"17:44:09.713"</f>
        <v>17:44:09.713</v>
      </c>
      <c r="U409" t="str">
        <f t="shared" si="27"/>
        <v>A3E2C2</v>
      </c>
      <c r="V409">
        <v>0</v>
      </c>
      <c r="W409">
        <v>0</v>
      </c>
      <c r="X409">
        <v>1</v>
      </c>
      <c r="Z409">
        <v>0</v>
      </c>
      <c r="AA409">
        <v>10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1</v>
      </c>
      <c r="AH409">
        <v>0</v>
      </c>
      <c r="AI409" t="s">
        <v>290</v>
      </c>
      <c r="AJ409">
        <v>30.079578999999999</v>
      </c>
      <c r="AK409" t="s">
        <v>291</v>
      </c>
      <c r="AL409">
        <v>-89.941378</v>
      </c>
      <c r="AM409">
        <v>100</v>
      </c>
      <c r="AN409">
        <v>1400</v>
      </c>
      <c r="AO409" t="s">
        <v>118</v>
      </c>
      <c r="AP409">
        <v>109</v>
      </c>
      <c r="AQ409">
        <v>85</v>
      </c>
      <c r="AR409">
        <v>128</v>
      </c>
      <c r="AZ409">
        <v>1200</v>
      </c>
      <c r="BA409">
        <v>1</v>
      </c>
      <c r="BB409" t="str">
        <f t="shared" si="29"/>
        <v xml:space="preserve">N35DC   </v>
      </c>
      <c r="BC409">
        <v>1</v>
      </c>
      <c r="BE409">
        <v>0</v>
      </c>
      <c r="BF409">
        <v>0</v>
      </c>
      <c r="BG409">
        <v>0</v>
      </c>
      <c r="BH409">
        <v>1500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"17:44:09.814"</f>
        <v>17:44:09.814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16</v>
      </c>
      <c r="CR409">
        <v>0</v>
      </c>
      <c r="CW409">
        <v>5500816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"10/21/2020 17:44:06.940"</f>
        <v>10/21/2020 17:44:06.940</v>
      </c>
      <c r="C410" t="str">
        <f t="shared" si="28"/>
        <v>FFDFD3C0</v>
      </c>
      <c r="D410" t="s">
        <v>130</v>
      </c>
      <c r="E410">
        <v>3</v>
      </c>
      <c r="F410">
        <v>2003</v>
      </c>
      <c r="G410" t="s">
        <v>131</v>
      </c>
      <c r="J410" t="s">
        <v>132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"17:44:14.898"</f>
        <v>17:44:14.898</v>
      </c>
      <c r="T410" t="str">
        <f>"17:44:14.698"</f>
        <v>17:44:14.698</v>
      </c>
      <c r="U410" t="str">
        <f t="shared" si="27"/>
        <v>A3E2C2</v>
      </c>
      <c r="V410">
        <v>0</v>
      </c>
      <c r="W410">
        <v>0</v>
      </c>
      <c r="X410">
        <v>1</v>
      </c>
      <c r="Z410">
        <v>0</v>
      </c>
      <c r="AA410">
        <v>10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1</v>
      </c>
      <c r="AH410">
        <v>0</v>
      </c>
      <c r="AI410" t="s">
        <v>292</v>
      </c>
      <c r="AJ410">
        <v>30.081531999999999</v>
      </c>
      <c r="AK410" t="s">
        <v>293</v>
      </c>
      <c r="AL410">
        <v>-89.938395</v>
      </c>
      <c r="AM410">
        <v>100</v>
      </c>
      <c r="AN410">
        <v>1400</v>
      </c>
      <c r="AO410" t="s">
        <v>118</v>
      </c>
      <c r="AP410">
        <v>110</v>
      </c>
      <c r="AQ410">
        <v>83</v>
      </c>
      <c r="AR410">
        <v>64</v>
      </c>
      <c r="AZ410">
        <v>1200</v>
      </c>
      <c r="BA410">
        <v>1</v>
      </c>
      <c r="BB410" t="str">
        <f t="shared" si="29"/>
        <v xml:space="preserve">N35DC   </v>
      </c>
      <c r="BC410">
        <v>1</v>
      </c>
      <c r="BE410">
        <v>0</v>
      </c>
      <c r="BF410">
        <v>0</v>
      </c>
      <c r="BG410">
        <v>0</v>
      </c>
      <c r="BH410">
        <v>1500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"17:44:14.899"</f>
        <v>17:44:14.899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16</v>
      </c>
      <c r="CR410">
        <v>0</v>
      </c>
      <c r="CW410">
        <v>5504585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"10/21/2020 17:44:06.940"</f>
        <v>10/21/2020 17:44:06.940</v>
      </c>
      <c r="C411" t="str">
        <f t="shared" si="28"/>
        <v>FFDFD3C0</v>
      </c>
      <c r="D411" t="s">
        <v>124</v>
      </c>
      <c r="E411">
        <v>2</v>
      </c>
      <c r="H411">
        <v>14</v>
      </c>
      <c r="I411" t="s">
        <v>125</v>
      </c>
      <c r="J411" t="s">
        <v>126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"17:44:14.898"</f>
        <v>17:44:14.898</v>
      </c>
      <c r="T411" t="str">
        <f>"17:44:14.698"</f>
        <v>17:44:14.698</v>
      </c>
      <c r="U411" t="str">
        <f t="shared" si="27"/>
        <v>A3E2C2</v>
      </c>
      <c r="V411">
        <v>0</v>
      </c>
      <c r="W411">
        <v>0</v>
      </c>
      <c r="X411">
        <v>1</v>
      </c>
      <c r="Z411">
        <v>0</v>
      </c>
      <c r="AA411">
        <v>10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1</v>
      </c>
      <c r="AH411">
        <v>0</v>
      </c>
      <c r="AI411" t="s">
        <v>292</v>
      </c>
      <c r="AJ411">
        <v>30.081531999999999</v>
      </c>
      <c r="AK411" t="s">
        <v>293</v>
      </c>
      <c r="AL411">
        <v>-89.938395</v>
      </c>
      <c r="AM411">
        <v>100</v>
      </c>
      <c r="AN411">
        <v>1400</v>
      </c>
      <c r="AO411" t="s">
        <v>118</v>
      </c>
      <c r="AP411">
        <v>110</v>
      </c>
      <c r="AQ411">
        <v>83</v>
      </c>
      <c r="AR411">
        <v>64</v>
      </c>
      <c r="AZ411">
        <v>1200</v>
      </c>
      <c r="BA411">
        <v>1</v>
      </c>
      <c r="BB411" t="str">
        <f t="shared" si="29"/>
        <v xml:space="preserve">N35DC   </v>
      </c>
      <c r="BC411">
        <v>1</v>
      </c>
      <c r="BE411">
        <v>0</v>
      </c>
      <c r="BF411">
        <v>0</v>
      </c>
      <c r="BG411">
        <v>0</v>
      </c>
      <c r="BH411">
        <v>1500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"17:44:14.899"</f>
        <v>17:44:14.899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16</v>
      </c>
      <c r="CR411">
        <v>0</v>
      </c>
      <c r="CW411">
        <v>5504585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"10/21/2020 17:44:06.940"</f>
        <v>10/21/2020 17:44:06.940</v>
      </c>
      <c r="C412" t="str">
        <f t="shared" si="28"/>
        <v>FFDFD3C0</v>
      </c>
      <c r="D412" t="s">
        <v>128</v>
      </c>
      <c r="E412">
        <v>9</v>
      </c>
      <c r="H412">
        <v>257</v>
      </c>
      <c r="I412" t="s">
        <v>129</v>
      </c>
      <c r="J412" t="s">
        <v>126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"17:44:14.898"</f>
        <v>17:44:14.898</v>
      </c>
      <c r="T412" t="str">
        <f>"17:44:14.698"</f>
        <v>17:44:14.698</v>
      </c>
      <c r="U412" t="str">
        <f t="shared" si="27"/>
        <v>A3E2C2</v>
      </c>
      <c r="V412">
        <v>0</v>
      </c>
      <c r="W412">
        <v>0</v>
      </c>
      <c r="X412">
        <v>1</v>
      </c>
      <c r="Z412">
        <v>0</v>
      </c>
      <c r="AA412">
        <v>10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1</v>
      </c>
      <c r="AH412">
        <v>0</v>
      </c>
      <c r="AI412" t="s">
        <v>292</v>
      </c>
      <c r="AJ412">
        <v>30.081531999999999</v>
      </c>
      <c r="AK412" t="s">
        <v>293</v>
      </c>
      <c r="AL412">
        <v>-89.938395</v>
      </c>
      <c r="AM412">
        <v>100</v>
      </c>
      <c r="AN412">
        <v>1400</v>
      </c>
      <c r="AO412" t="s">
        <v>118</v>
      </c>
      <c r="AP412">
        <v>110</v>
      </c>
      <c r="AQ412">
        <v>83</v>
      </c>
      <c r="AR412">
        <v>64</v>
      </c>
      <c r="AZ412">
        <v>1200</v>
      </c>
      <c r="BA412">
        <v>1</v>
      </c>
      <c r="BB412" t="str">
        <f t="shared" si="29"/>
        <v xml:space="preserve">N35DC   </v>
      </c>
      <c r="BC412">
        <v>1</v>
      </c>
      <c r="BE412">
        <v>0</v>
      </c>
      <c r="BF412">
        <v>0</v>
      </c>
      <c r="BG412">
        <v>0</v>
      </c>
      <c r="BH412">
        <v>1500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"17:44:14.899"</f>
        <v>17:44:14.899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16</v>
      </c>
      <c r="CR412">
        <v>0</v>
      </c>
      <c r="CW412">
        <v>5504585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"10/21/2020 17:44:06.940"</f>
        <v>10/21/2020 17:44:06.940</v>
      </c>
      <c r="C413" t="str">
        <f t="shared" si="28"/>
        <v>FFDFD3C0</v>
      </c>
      <c r="D413" t="s">
        <v>133</v>
      </c>
      <c r="E413">
        <v>1</v>
      </c>
      <c r="F413">
        <v>1001</v>
      </c>
      <c r="G413" t="s">
        <v>114</v>
      </c>
      <c r="J413" t="s">
        <v>134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"17:44:14.898"</f>
        <v>17:44:14.898</v>
      </c>
      <c r="T413" t="str">
        <f>"17:44:14.698"</f>
        <v>17:44:14.698</v>
      </c>
      <c r="U413" t="str">
        <f t="shared" si="27"/>
        <v>A3E2C2</v>
      </c>
      <c r="V413">
        <v>0</v>
      </c>
      <c r="W413">
        <v>0</v>
      </c>
      <c r="X413">
        <v>1</v>
      </c>
      <c r="Z413">
        <v>0</v>
      </c>
      <c r="AA413">
        <v>10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1</v>
      </c>
      <c r="AH413">
        <v>0</v>
      </c>
      <c r="AI413" t="s">
        <v>292</v>
      </c>
      <c r="AJ413">
        <v>30.081531999999999</v>
      </c>
      <c r="AK413" t="s">
        <v>293</v>
      </c>
      <c r="AL413">
        <v>-89.938395</v>
      </c>
      <c r="AM413">
        <v>100</v>
      </c>
      <c r="AN413">
        <v>1400</v>
      </c>
      <c r="AO413" t="s">
        <v>118</v>
      </c>
      <c r="AP413">
        <v>110</v>
      </c>
      <c r="AQ413">
        <v>83</v>
      </c>
      <c r="AR413">
        <v>64</v>
      </c>
      <c r="AZ413">
        <v>1200</v>
      </c>
      <c r="BA413">
        <v>1</v>
      </c>
      <c r="BB413" t="str">
        <f t="shared" si="29"/>
        <v xml:space="preserve">N35DC   </v>
      </c>
      <c r="BC413">
        <v>1</v>
      </c>
      <c r="BE413">
        <v>0</v>
      </c>
      <c r="BF413">
        <v>0</v>
      </c>
      <c r="BG413">
        <v>0</v>
      </c>
      <c r="BH413">
        <v>1500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"17:44:14.899"</f>
        <v>17:44:14.899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16</v>
      </c>
      <c r="CR413">
        <v>0</v>
      </c>
      <c r="CW413">
        <v>5504585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"10/21/2020 17:44:06.940"</f>
        <v>10/21/2020 17:44:06.940</v>
      </c>
      <c r="C414" t="str">
        <f t="shared" si="28"/>
        <v>FFDFD3C0</v>
      </c>
      <c r="D414" t="s">
        <v>113</v>
      </c>
      <c r="E414">
        <v>4</v>
      </c>
      <c r="H414">
        <v>162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"17:44:14.898"</f>
        <v>17:44:14.898</v>
      </c>
      <c r="T414" t="str">
        <f>"17:44:14.698"</f>
        <v>17:44:14.698</v>
      </c>
      <c r="U414" t="str">
        <f t="shared" si="27"/>
        <v>A3E2C2</v>
      </c>
      <c r="V414">
        <v>0</v>
      </c>
      <c r="W414">
        <v>0</v>
      </c>
      <c r="X414">
        <v>1</v>
      </c>
      <c r="Z414">
        <v>0</v>
      </c>
      <c r="AA414">
        <v>10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1</v>
      </c>
      <c r="AH414">
        <v>0</v>
      </c>
      <c r="AI414" t="s">
        <v>292</v>
      </c>
      <c r="AJ414">
        <v>30.081531999999999</v>
      </c>
      <c r="AK414" t="s">
        <v>293</v>
      </c>
      <c r="AL414">
        <v>-89.938395</v>
      </c>
      <c r="AM414">
        <v>100</v>
      </c>
      <c r="AN414">
        <v>1400</v>
      </c>
      <c r="AO414" t="s">
        <v>118</v>
      </c>
      <c r="AP414">
        <v>110</v>
      </c>
      <c r="AQ414">
        <v>83</v>
      </c>
      <c r="AR414">
        <v>64</v>
      </c>
      <c r="AZ414">
        <v>1200</v>
      </c>
      <c r="BA414">
        <v>1</v>
      </c>
      <c r="BB414" t="str">
        <f t="shared" si="29"/>
        <v xml:space="preserve">N35DC   </v>
      </c>
      <c r="BC414">
        <v>1</v>
      </c>
      <c r="BE414">
        <v>0</v>
      </c>
      <c r="BF414">
        <v>0</v>
      </c>
      <c r="BG414">
        <v>0</v>
      </c>
      <c r="BH414">
        <v>1500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"17:44:14.899"</f>
        <v>17:44:14.899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16</v>
      </c>
      <c r="CR414">
        <v>0</v>
      </c>
      <c r="CW414">
        <v>5504585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"10/21/2020 17:44:10.124"</f>
        <v>10/21/2020 17:44:10.124</v>
      </c>
      <c r="C415" t="str">
        <f t="shared" si="28"/>
        <v>FFDFD3C0</v>
      </c>
      <c r="D415" t="s">
        <v>130</v>
      </c>
      <c r="E415">
        <v>3</v>
      </c>
      <c r="F415">
        <v>2003</v>
      </c>
      <c r="G415" t="s">
        <v>131</v>
      </c>
      <c r="J415" t="s">
        <v>132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"17:44:18.047"</f>
        <v>17:44:18.047</v>
      </c>
      <c r="T415" t="str">
        <f>"17:44:17.747"</f>
        <v>17:44:17.747</v>
      </c>
      <c r="U415" t="str">
        <f t="shared" si="27"/>
        <v>A3E2C2</v>
      </c>
      <c r="V415">
        <v>0</v>
      </c>
      <c r="W415">
        <v>0</v>
      </c>
      <c r="X415">
        <v>1</v>
      </c>
      <c r="Z415">
        <v>0</v>
      </c>
      <c r="AA415">
        <v>10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1</v>
      </c>
      <c r="AH415">
        <v>0</v>
      </c>
      <c r="AI415" t="s">
        <v>294</v>
      </c>
      <c r="AJ415">
        <v>30.082819000000001</v>
      </c>
      <c r="AK415" t="s">
        <v>295</v>
      </c>
      <c r="AL415">
        <v>-89.936614000000006</v>
      </c>
      <c r="AM415">
        <v>100</v>
      </c>
      <c r="AN415">
        <v>1400</v>
      </c>
      <c r="AO415" t="s">
        <v>118</v>
      </c>
      <c r="AP415">
        <v>106</v>
      </c>
      <c r="AQ415">
        <v>89</v>
      </c>
      <c r="AR415">
        <v>-64</v>
      </c>
      <c r="AZ415">
        <v>1200</v>
      </c>
      <c r="BA415">
        <v>1</v>
      </c>
      <c r="BB415" t="str">
        <f t="shared" si="29"/>
        <v xml:space="preserve">N35DC   </v>
      </c>
      <c r="BC415">
        <v>1</v>
      </c>
      <c r="BE415">
        <v>0</v>
      </c>
      <c r="BF415">
        <v>0</v>
      </c>
      <c r="BG415">
        <v>0</v>
      </c>
      <c r="BH415">
        <v>1500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"17:44:18.048"</f>
        <v>17:44:18.048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16</v>
      </c>
      <c r="CR415">
        <v>0</v>
      </c>
      <c r="CW415">
        <v>5506807</v>
      </c>
      <c r="CY415">
        <v>1</v>
      </c>
      <c r="CZ415">
        <v>0</v>
      </c>
      <c r="DA415">
        <v>0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"10/21/2020 17:44:10.124"</f>
        <v>10/21/2020 17:44:10.124</v>
      </c>
      <c r="C416" t="str">
        <f t="shared" si="28"/>
        <v>FFDFD3C0</v>
      </c>
      <c r="D416" t="s">
        <v>124</v>
      </c>
      <c r="E416">
        <v>2</v>
      </c>
      <c r="H416">
        <v>14</v>
      </c>
      <c r="I416" t="s">
        <v>125</v>
      </c>
      <c r="J416" t="s">
        <v>126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"17:44:18.047"</f>
        <v>17:44:18.047</v>
      </c>
      <c r="T416" t="str">
        <f>"17:44:17.747"</f>
        <v>17:44:17.747</v>
      </c>
      <c r="U416" t="str">
        <f t="shared" si="27"/>
        <v>A3E2C2</v>
      </c>
      <c r="V416">
        <v>0</v>
      </c>
      <c r="W416">
        <v>0</v>
      </c>
      <c r="X416">
        <v>1</v>
      </c>
      <c r="Z416">
        <v>0</v>
      </c>
      <c r="AA416">
        <v>10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1</v>
      </c>
      <c r="AH416">
        <v>0</v>
      </c>
      <c r="AI416" t="s">
        <v>294</v>
      </c>
      <c r="AJ416">
        <v>30.082819000000001</v>
      </c>
      <c r="AK416" t="s">
        <v>295</v>
      </c>
      <c r="AL416">
        <v>-89.936614000000006</v>
      </c>
      <c r="AM416">
        <v>100</v>
      </c>
      <c r="AN416">
        <v>1400</v>
      </c>
      <c r="AO416" t="s">
        <v>118</v>
      </c>
      <c r="AP416">
        <v>106</v>
      </c>
      <c r="AQ416">
        <v>89</v>
      </c>
      <c r="AR416">
        <v>-64</v>
      </c>
      <c r="AZ416">
        <v>1200</v>
      </c>
      <c r="BA416">
        <v>1</v>
      </c>
      <c r="BB416" t="str">
        <f t="shared" si="29"/>
        <v xml:space="preserve">N35DC   </v>
      </c>
      <c r="BC416">
        <v>1</v>
      </c>
      <c r="BE416">
        <v>0</v>
      </c>
      <c r="BF416">
        <v>0</v>
      </c>
      <c r="BG416">
        <v>0</v>
      </c>
      <c r="BH416">
        <v>1500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"17:44:18.048"</f>
        <v>17:44:18.048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16</v>
      </c>
      <c r="CR416">
        <v>0</v>
      </c>
      <c r="CW416">
        <v>5506807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"10/21/2020 17:44:10.124"</f>
        <v>10/21/2020 17:44:10.124</v>
      </c>
      <c r="C417" t="str">
        <f t="shared" si="28"/>
        <v>FFDFD3C0</v>
      </c>
      <c r="D417" t="s">
        <v>133</v>
      </c>
      <c r="E417">
        <v>1</v>
      </c>
      <c r="F417">
        <v>1001</v>
      </c>
      <c r="G417" t="s">
        <v>114</v>
      </c>
      <c r="J417" t="s">
        <v>134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"17:44:18.047"</f>
        <v>17:44:18.047</v>
      </c>
      <c r="T417" t="str">
        <f>"17:44:17.747"</f>
        <v>17:44:17.747</v>
      </c>
      <c r="U417" t="str">
        <f t="shared" si="27"/>
        <v>A3E2C2</v>
      </c>
      <c r="V417">
        <v>0</v>
      </c>
      <c r="W417">
        <v>0</v>
      </c>
      <c r="X417">
        <v>1</v>
      </c>
      <c r="Z417">
        <v>0</v>
      </c>
      <c r="AA417">
        <v>10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1</v>
      </c>
      <c r="AH417">
        <v>0</v>
      </c>
      <c r="AI417" t="s">
        <v>294</v>
      </c>
      <c r="AJ417">
        <v>30.082819000000001</v>
      </c>
      <c r="AK417" t="s">
        <v>295</v>
      </c>
      <c r="AL417">
        <v>-89.936614000000006</v>
      </c>
      <c r="AM417">
        <v>100</v>
      </c>
      <c r="AN417">
        <v>1400</v>
      </c>
      <c r="AO417" t="s">
        <v>118</v>
      </c>
      <c r="AP417">
        <v>106</v>
      </c>
      <c r="AQ417">
        <v>89</v>
      </c>
      <c r="AR417">
        <v>-64</v>
      </c>
      <c r="AZ417">
        <v>1200</v>
      </c>
      <c r="BA417">
        <v>1</v>
      </c>
      <c r="BB417" t="str">
        <f t="shared" si="29"/>
        <v xml:space="preserve">N35DC   </v>
      </c>
      <c r="BC417">
        <v>1</v>
      </c>
      <c r="BE417">
        <v>0</v>
      </c>
      <c r="BF417">
        <v>0</v>
      </c>
      <c r="BG417">
        <v>0</v>
      </c>
      <c r="BH417">
        <v>1500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"17:44:18.048"</f>
        <v>17:44:18.048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16</v>
      </c>
      <c r="CR417">
        <v>0</v>
      </c>
      <c r="CW417">
        <v>5506807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"10/21/2020 17:44:10.124"</f>
        <v>10/21/2020 17:44:10.124</v>
      </c>
      <c r="C418" t="str">
        <f t="shared" si="28"/>
        <v>FFDFD3C0</v>
      </c>
      <c r="D418" t="s">
        <v>128</v>
      </c>
      <c r="E418">
        <v>9</v>
      </c>
      <c r="H418">
        <v>257</v>
      </c>
      <c r="I418" t="s">
        <v>129</v>
      </c>
      <c r="J418" t="s">
        <v>126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"17:44:18.047"</f>
        <v>17:44:18.047</v>
      </c>
      <c r="T418" t="str">
        <f>"17:44:17.747"</f>
        <v>17:44:17.747</v>
      </c>
      <c r="U418" t="str">
        <f t="shared" si="27"/>
        <v>A3E2C2</v>
      </c>
      <c r="V418">
        <v>0</v>
      </c>
      <c r="W418">
        <v>0</v>
      </c>
      <c r="X418">
        <v>1</v>
      </c>
      <c r="Z418">
        <v>0</v>
      </c>
      <c r="AA418">
        <v>10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1</v>
      </c>
      <c r="AH418">
        <v>0</v>
      </c>
      <c r="AI418" t="s">
        <v>294</v>
      </c>
      <c r="AJ418">
        <v>30.082819000000001</v>
      </c>
      <c r="AK418" t="s">
        <v>295</v>
      </c>
      <c r="AL418">
        <v>-89.936614000000006</v>
      </c>
      <c r="AM418">
        <v>100</v>
      </c>
      <c r="AN418">
        <v>1400</v>
      </c>
      <c r="AO418" t="s">
        <v>118</v>
      </c>
      <c r="AP418">
        <v>106</v>
      </c>
      <c r="AQ418">
        <v>89</v>
      </c>
      <c r="AR418">
        <v>-64</v>
      </c>
      <c r="AZ418">
        <v>1200</v>
      </c>
      <c r="BA418">
        <v>1</v>
      </c>
      <c r="BB418" t="str">
        <f t="shared" si="29"/>
        <v xml:space="preserve">N35DC   </v>
      </c>
      <c r="BC418">
        <v>1</v>
      </c>
      <c r="BE418">
        <v>0</v>
      </c>
      <c r="BF418">
        <v>0</v>
      </c>
      <c r="BG418">
        <v>0</v>
      </c>
      <c r="BH418">
        <v>1500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"17:44:18.048"</f>
        <v>17:44:18.048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16</v>
      </c>
      <c r="CR418">
        <v>0</v>
      </c>
      <c r="CW418">
        <v>5506807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"10/21/2020 17:44:10.124"</f>
        <v>10/21/2020 17:44:10.124</v>
      </c>
      <c r="C419" t="str">
        <f t="shared" si="28"/>
        <v>FFDFD3C0</v>
      </c>
      <c r="D419" t="s">
        <v>113</v>
      </c>
      <c r="E419">
        <v>4</v>
      </c>
      <c r="H419">
        <v>162</v>
      </c>
      <c r="I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"17:44:18.047"</f>
        <v>17:44:18.047</v>
      </c>
      <c r="T419" t="str">
        <f>"17:44:17.747"</f>
        <v>17:44:17.747</v>
      </c>
      <c r="U419" t="str">
        <f t="shared" si="27"/>
        <v>A3E2C2</v>
      </c>
      <c r="V419">
        <v>0</v>
      </c>
      <c r="W419">
        <v>0</v>
      </c>
      <c r="X419">
        <v>1</v>
      </c>
      <c r="Z419">
        <v>0</v>
      </c>
      <c r="AA419">
        <v>10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1</v>
      </c>
      <c r="AH419">
        <v>0</v>
      </c>
      <c r="AI419" t="s">
        <v>294</v>
      </c>
      <c r="AJ419">
        <v>30.082819000000001</v>
      </c>
      <c r="AK419" t="s">
        <v>295</v>
      </c>
      <c r="AL419">
        <v>-89.936614000000006</v>
      </c>
      <c r="AM419">
        <v>100</v>
      </c>
      <c r="AN419">
        <v>1400</v>
      </c>
      <c r="AO419" t="s">
        <v>118</v>
      </c>
      <c r="AP419">
        <v>106</v>
      </c>
      <c r="AQ419">
        <v>89</v>
      </c>
      <c r="AR419">
        <v>-64</v>
      </c>
      <c r="AZ419">
        <v>1200</v>
      </c>
      <c r="BA419">
        <v>1</v>
      </c>
      <c r="BB419" t="str">
        <f t="shared" si="29"/>
        <v xml:space="preserve">N35DC   </v>
      </c>
      <c r="BC419">
        <v>1</v>
      </c>
      <c r="BE419">
        <v>0</v>
      </c>
      <c r="BF419">
        <v>0</v>
      </c>
      <c r="BG419">
        <v>0</v>
      </c>
      <c r="BH419">
        <v>1500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"17:44:18.048"</f>
        <v>17:44:18.048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16</v>
      </c>
      <c r="CR419">
        <v>0</v>
      </c>
      <c r="CW419">
        <v>5506807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"10/21/2020 17:44:11.034"</f>
        <v>10/21/2020 17:44:11.034</v>
      </c>
      <c r="C420" t="str">
        <f t="shared" si="28"/>
        <v>FFDFD3C0</v>
      </c>
      <c r="D420" t="s">
        <v>130</v>
      </c>
      <c r="E420">
        <v>3</v>
      </c>
      <c r="F420">
        <v>2003</v>
      </c>
      <c r="G420" t="s">
        <v>131</v>
      </c>
      <c r="J420" t="s">
        <v>132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"17:44:18.961"</f>
        <v>17:44:18.961</v>
      </c>
      <c r="T420" t="str">
        <f>"17:44:18.761"</f>
        <v>17:44:18.761</v>
      </c>
      <c r="U420" t="str">
        <f t="shared" si="27"/>
        <v>A3E2C2</v>
      </c>
      <c r="V420">
        <v>0</v>
      </c>
      <c r="W420">
        <v>0</v>
      </c>
      <c r="X420">
        <v>1</v>
      </c>
      <c r="Z420">
        <v>0</v>
      </c>
      <c r="AA420">
        <v>10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1</v>
      </c>
      <c r="AH420">
        <v>0</v>
      </c>
      <c r="AI420" t="s">
        <v>296</v>
      </c>
      <c r="AJ420">
        <v>30.083183999999999</v>
      </c>
      <c r="AK420" t="s">
        <v>297</v>
      </c>
      <c r="AL420">
        <v>-89.936077999999995</v>
      </c>
      <c r="AM420">
        <v>100</v>
      </c>
      <c r="AN420">
        <v>1400</v>
      </c>
      <c r="AO420" t="s">
        <v>118</v>
      </c>
      <c r="AP420">
        <v>104</v>
      </c>
      <c r="AQ420">
        <v>92</v>
      </c>
      <c r="AR420">
        <v>-128</v>
      </c>
      <c r="AZ420">
        <v>1200</v>
      </c>
      <c r="BA420">
        <v>1</v>
      </c>
      <c r="BB420" t="str">
        <f t="shared" si="29"/>
        <v xml:space="preserve">N35DC   </v>
      </c>
      <c r="BC420">
        <v>1</v>
      </c>
      <c r="BE420">
        <v>0</v>
      </c>
      <c r="BF420">
        <v>0</v>
      </c>
      <c r="BG420">
        <v>0</v>
      </c>
      <c r="BH420">
        <v>1500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"17:44:18.963"</f>
        <v>17:44:18.963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16</v>
      </c>
      <c r="CR420">
        <v>0</v>
      </c>
      <c r="CW420">
        <v>5507506</v>
      </c>
      <c r="CY420">
        <v>1</v>
      </c>
      <c r="CZ420">
        <v>0</v>
      </c>
      <c r="DA420">
        <v>0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"10/21/2020 17:44:11.034"</f>
        <v>10/21/2020 17:44:11.034</v>
      </c>
      <c r="C421" t="str">
        <f t="shared" si="28"/>
        <v>FFDFD3C0</v>
      </c>
      <c r="D421" t="s">
        <v>133</v>
      </c>
      <c r="E421">
        <v>1</v>
      </c>
      <c r="F421">
        <v>1001</v>
      </c>
      <c r="G421" t="s">
        <v>114</v>
      </c>
      <c r="J421" t="s">
        <v>134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"17:44:18.961"</f>
        <v>17:44:18.961</v>
      </c>
      <c r="T421" t="str">
        <f>"17:44:18.761"</f>
        <v>17:44:18.761</v>
      </c>
      <c r="U421" t="str">
        <f t="shared" si="27"/>
        <v>A3E2C2</v>
      </c>
      <c r="V421">
        <v>0</v>
      </c>
      <c r="W421">
        <v>0</v>
      </c>
      <c r="X421">
        <v>1</v>
      </c>
      <c r="Z421">
        <v>0</v>
      </c>
      <c r="AA421">
        <v>10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1</v>
      </c>
      <c r="AH421">
        <v>0</v>
      </c>
      <c r="AI421" t="s">
        <v>296</v>
      </c>
      <c r="AJ421">
        <v>30.083183999999999</v>
      </c>
      <c r="AK421" t="s">
        <v>297</v>
      </c>
      <c r="AL421">
        <v>-89.936077999999995</v>
      </c>
      <c r="AM421">
        <v>100</v>
      </c>
      <c r="AN421">
        <v>1400</v>
      </c>
      <c r="AO421" t="s">
        <v>118</v>
      </c>
      <c r="AP421">
        <v>104</v>
      </c>
      <c r="AQ421">
        <v>92</v>
      </c>
      <c r="AR421">
        <v>-128</v>
      </c>
      <c r="AZ421">
        <v>1200</v>
      </c>
      <c r="BA421">
        <v>1</v>
      </c>
      <c r="BB421" t="str">
        <f t="shared" si="29"/>
        <v xml:space="preserve">N35DC   </v>
      </c>
      <c r="BC421">
        <v>1</v>
      </c>
      <c r="BE421">
        <v>0</v>
      </c>
      <c r="BF421">
        <v>0</v>
      </c>
      <c r="BG421">
        <v>0</v>
      </c>
      <c r="BH421">
        <v>1500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"17:44:18.963"</f>
        <v>17:44:18.963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16</v>
      </c>
      <c r="CR421">
        <v>0</v>
      </c>
      <c r="CW421">
        <v>5507506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"10/21/2020 17:44:11.034"</f>
        <v>10/21/2020 17:44:11.034</v>
      </c>
      <c r="C422" t="str">
        <f t="shared" si="28"/>
        <v>FFDFD3C0</v>
      </c>
      <c r="D422" t="s">
        <v>124</v>
      </c>
      <c r="E422">
        <v>2</v>
      </c>
      <c r="H422">
        <v>14</v>
      </c>
      <c r="I422" t="s">
        <v>125</v>
      </c>
      <c r="J422" t="s">
        <v>126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"17:44:18.961"</f>
        <v>17:44:18.961</v>
      </c>
      <c r="T422" t="str">
        <f>"17:44:18.761"</f>
        <v>17:44:18.761</v>
      </c>
      <c r="U422" t="str">
        <f t="shared" si="27"/>
        <v>A3E2C2</v>
      </c>
      <c r="V422">
        <v>0</v>
      </c>
      <c r="W422">
        <v>0</v>
      </c>
      <c r="X422">
        <v>1</v>
      </c>
      <c r="Z422">
        <v>0</v>
      </c>
      <c r="AA422">
        <v>10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1</v>
      </c>
      <c r="AH422">
        <v>0</v>
      </c>
      <c r="AI422" t="s">
        <v>296</v>
      </c>
      <c r="AJ422">
        <v>30.083183999999999</v>
      </c>
      <c r="AK422" t="s">
        <v>297</v>
      </c>
      <c r="AL422">
        <v>-89.936077999999995</v>
      </c>
      <c r="AM422">
        <v>100</v>
      </c>
      <c r="AN422">
        <v>1400</v>
      </c>
      <c r="AO422" t="s">
        <v>118</v>
      </c>
      <c r="AP422">
        <v>104</v>
      </c>
      <c r="AQ422">
        <v>92</v>
      </c>
      <c r="AR422">
        <v>-128</v>
      </c>
      <c r="AZ422">
        <v>1200</v>
      </c>
      <c r="BA422">
        <v>1</v>
      </c>
      <c r="BB422" t="str">
        <f t="shared" si="29"/>
        <v xml:space="preserve">N35DC   </v>
      </c>
      <c r="BC422">
        <v>1</v>
      </c>
      <c r="BE422">
        <v>0</v>
      </c>
      <c r="BF422">
        <v>0</v>
      </c>
      <c r="BG422">
        <v>0</v>
      </c>
      <c r="BH422">
        <v>1500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"17:44:18.963"</f>
        <v>17:44:18.963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16</v>
      </c>
      <c r="CR422">
        <v>0</v>
      </c>
      <c r="CW422">
        <v>5507506</v>
      </c>
      <c r="CY422">
        <v>1</v>
      </c>
      <c r="CZ422">
        <v>0</v>
      </c>
      <c r="DA422">
        <v>1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"10/21/2020 17:44:11.034"</f>
        <v>10/21/2020 17:44:11.034</v>
      </c>
      <c r="C423" t="str">
        <f t="shared" si="28"/>
        <v>FFDFD3C0</v>
      </c>
      <c r="D423" t="s">
        <v>128</v>
      </c>
      <c r="E423">
        <v>9</v>
      </c>
      <c r="H423">
        <v>257</v>
      </c>
      <c r="I423" t="s">
        <v>129</v>
      </c>
      <c r="J423" t="s">
        <v>126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"17:44:18.961"</f>
        <v>17:44:18.961</v>
      </c>
      <c r="T423" t="str">
        <f>"17:44:18.761"</f>
        <v>17:44:18.761</v>
      </c>
      <c r="U423" t="str">
        <f t="shared" si="27"/>
        <v>A3E2C2</v>
      </c>
      <c r="V423">
        <v>0</v>
      </c>
      <c r="W423">
        <v>0</v>
      </c>
      <c r="X423">
        <v>1</v>
      </c>
      <c r="Z423">
        <v>0</v>
      </c>
      <c r="AA423">
        <v>10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1</v>
      </c>
      <c r="AH423">
        <v>0</v>
      </c>
      <c r="AI423" t="s">
        <v>296</v>
      </c>
      <c r="AJ423">
        <v>30.083183999999999</v>
      </c>
      <c r="AK423" t="s">
        <v>297</v>
      </c>
      <c r="AL423">
        <v>-89.936077999999995</v>
      </c>
      <c r="AM423">
        <v>100</v>
      </c>
      <c r="AN423">
        <v>1400</v>
      </c>
      <c r="AO423" t="s">
        <v>118</v>
      </c>
      <c r="AP423">
        <v>104</v>
      </c>
      <c r="AQ423">
        <v>92</v>
      </c>
      <c r="AR423">
        <v>-128</v>
      </c>
      <c r="AZ423">
        <v>1200</v>
      </c>
      <c r="BA423">
        <v>1</v>
      </c>
      <c r="BB423" t="str">
        <f t="shared" si="29"/>
        <v xml:space="preserve">N35DC   </v>
      </c>
      <c r="BC423">
        <v>1</v>
      </c>
      <c r="BE423">
        <v>0</v>
      </c>
      <c r="BF423">
        <v>0</v>
      </c>
      <c r="BG423">
        <v>0</v>
      </c>
      <c r="BH423">
        <v>1500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"17:44:18.963"</f>
        <v>17:44:18.963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16</v>
      </c>
      <c r="CR423">
        <v>0</v>
      </c>
      <c r="CW423">
        <v>5507506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"10/21/2020 17:44:11.034"</f>
        <v>10/21/2020 17:44:11.034</v>
      </c>
      <c r="C424" t="str">
        <f t="shared" si="28"/>
        <v>FFDFD3C0</v>
      </c>
      <c r="D424" t="s">
        <v>113</v>
      </c>
      <c r="E424">
        <v>4</v>
      </c>
      <c r="H424">
        <v>162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"17:44:18.961"</f>
        <v>17:44:18.961</v>
      </c>
      <c r="T424" t="str">
        <f>"17:44:18.761"</f>
        <v>17:44:18.761</v>
      </c>
      <c r="U424" t="str">
        <f t="shared" si="27"/>
        <v>A3E2C2</v>
      </c>
      <c r="V424">
        <v>0</v>
      </c>
      <c r="W424">
        <v>0</v>
      </c>
      <c r="X424">
        <v>1</v>
      </c>
      <c r="Z424">
        <v>0</v>
      </c>
      <c r="AA424">
        <v>10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1</v>
      </c>
      <c r="AH424">
        <v>0</v>
      </c>
      <c r="AI424" t="s">
        <v>296</v>
      </c>
      <c r="AJ424">
        <v>30.083183999999999</v>
      </c>
      <c r="AK424" t="s">
        <v>297</v>
      </c>
      <c r="AL424">
        <v>-89.936077999999995</v>
      </c>
      <c r="AM424">
        <v>100</v>
      </c>
      <c r="AN424">
        <v>1400</v>
      </c>
      <c r="AO424" t="s">
        <v>118</v>
      </c>
      <c r="AP424">
        <v>104</v>
      </c>
      <c r="AQ424">
        <v>92</v>
      </c>
      <c r="AR424">
        <v>-128</v>
      </c>
      <c r="AZ424">
        <v>1200</v>
      </c>
      <c r="BA424">
        <v>1</v>
      </c>
      <c r="BB424" t="str">
        <f t="shared" si="29"/>
        <v xml:space="preserve">N35DC   </v>
      </c>
      <c r="BC424">
        <v>1</v>
      </c>
      <c r="BE424">
        <v>0</v>
      </c>
      <c r="BF424">
        <v>0</v>
      </c>
      <c r="BG424">
        <v>0</v>
      </c>
      <c r="BH424">
        <v>1500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"17:44:18.963"</f>
        <v>17:44:18.963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16</v>
      </c>
      <c r="CR424">
        <v>0</v>
      </c>
      <c r="CW424">
        <v>5507506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"10/21/2020 17:44:13.916"</f>
        <v>10/21/2020 17:44:13.916</v>
      </c>
      <c r="C425" t="str">
        <f t="shared" si="28"/>
        <v>FFDFD3C0</v>
      </c>
      <c r="D425" t="s">
        <v>130</v>
      </c>
      <c r="E425">
        <v>3</v>
      </c>
      <c r="F425">
        <v>2003</v>
      </c>
      <c r="G425" t="s">
        <v>131</v>
      </c>
      <c r="J425" t="s">
        <v>132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"17:44:21.867"</f>
        <v>17:44:21.867</v>
      </c>
      <c r="T425" t="str">
        <f>"17:44:21.567"</f>
        <v>17:44:21.567</v>
      </c>
      <c r="U425" t="str">
        <f t="shared" si="27"/>
        <v>A3E2C2</v>
      </c>
      <c r="V425">
        <v>0</v>
      </c>
      <c r="W425">
        <v>0</v>
      </c>
      <c r="X425">
        <v>1</v>
      </c>
      <c r="Z425">
        <v>0</v>
      </c>
      <c r="AA425">
        <v>10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1</v>
      </c>
      <c r="AH425">
        <v>0</v>
      </c>
      <c r="AI425" t="s">
        <v>298</v>
      </c>
      <c r="AJ425">
        <v>30.084515</v>
      </c>
      <c r="AK425" t="s">
        <v>299</v>
      </c>
      <c r="AL425">
        <v>-89.934511000000001</v>
      </c>
      <c r="AM425">
        <v>100</v>
      </c>
      <c r="AN425">
        <v>1400</v>
      </c>
      <c r="AO425" t="s">
        <v>118</v>
      </c>
      <c r="AP425">
        <v>99</v>
      </c>
      <c r="AQ425">
        <v>99</v>
      </c>
      <c r="AR425">
        <v>-192</v>
      </c>
      <c r="AZ425">
        <v>1200</v>
      </c>
      <c r="BA425">
        <v>1</v>
      </c>
      <c r="BB425" t="str">
        <f t="shared" si="29"/>
        <v xml:space="preserve">N35DC   </v>
      </c>
      <c r="BC425">
        <v>1</v>
      </c>
      <c r="BE425">
        <v>0</v>
      </c>
      <c r="BF425">
        <v>0</v>
      </c>
      <c r="BG425">
        <v>0</v>
      </c>
      <c r="BH425">
        <v>1475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"17:44:21.873"</f>
        <v>17:44:21.873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16</v>
      </c>
      <c r="CR425">
        <v>0</v>
      </c>
      <c r="CW425">
        <v>5509604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"10/21/2020 17:44:13.916"</f>
        <v>10/21/2020 17:44:13.916</v>
      </c>
      <c r="C426" t="str">
        <f t="shared" si="28"/>
        <v>FFDFD3C0</v>
      </c>
      <c r="D426" t="s">
        <v>124</v>
      </c>
      <c r="E426">
        <v>2</v>
      </c>
      <c r="H426">
        <v>14</v>
      </c>
      <c r="I426" t="s">
        <v>125</v>
      </c>
      <c r="J426" t="s">
        <v>126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"17:44:21.867"</f>
        <v>17:44:21.867</v>
      </c>
      <c r="T426" t="str">
        <f>"17:44:21.567"</f>
        <v>17:44:21.567</v>
      </c>
      <c r="U426" t="str">
        <f t="shared" si="27"/>
        <v>A3E2C2</v>
      </c>
      <c r="V426">
        <v>0</v>
      </c>
      <c r="W426">
        <v>0</v>
      </c>
      <c r="X426">
        <v>1</v>
      </c>
      <c r="Z426">
        <v>0</v>
      </c>
      <c r="AA426">
        <v>10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1</v>
      </c>
      <c r="AH426">
        <v>0</v>
      </c>
      <c r="AI426" t="s">
        <v>298</v>
      </c>
      <c r="AJ426">
        <v>30.084515</v>
      </c>
      <c r="AK426" t="s">
        <v>299</v>
      </c>
      <c r="AL426">
        <v>-89.934511000000001</v>
      </c>
      <c r="AM426">
        <v>100</v>
      </c>
      <c r="AN426">
        <v>1400</v>
      </c>
      <c r="AO426" t="s">
        <v>118</v>
      </c>
      <c r="AP426">
        <v>99</v>
      </c>
      <c r="AQ426">
        <v>99</v>
      </c>
      <c r="AR426">
        <v>-192</v>
      </c>
      <c r="AZ426">
        <v>1200</v>
      </c>
      <c r="BA426">
        <v>1</v>
      </c>
      <c r="BB426" t="str">
        <f t="shared" si="29"/>
        <v xml:space="preserve">N35DC   </v>
      </c>
      <c r="BC426">
        <v>1</v>
      </c>
      <c r="BE426">
        <v>0</v>
      </c>
      <c r="BF426">
        <v>0</v>
      </c>
      <c r="BG426">
        <v>0</v>
      </c>
      <c r="BH426">
        <v>1475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"17:44:21.873"</f>
        <v>17:44:21.873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16</v>
      </c>
      <c r="CR426">
        <v>0</v>
      </c>
      <c r="CW426">
        <v>5509604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"10/21/2020 17:44:13.916"</f>
        <v>10/21/2020 17:44:13.916</v>
      </c>
      <c r="C427" t="str">
        <f t="shared" si="28"/>
        <v>FFDFD3C0</v>
      </c>
      <c r="D427" t="s">
        <v>128</v>
      </c>
      <c r="E427">
        <v>9</v>
      </c>
      <c r="H427">
        <v>257</v>
      </c>
      <c r="I427" t="s">
        <v>129</v>
      </c>
      <c r="J427" t="s">
        <v>126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"17:44:21.867"</f>
        <v>17:44:21.867</v>
      </c>
      <c r="T427" t="str">
        <f>"17:44:21.567"</f>
        <v>17:44:21.567</v>
      </c>
      <c r="U427" t="str">
        <f t="shared" si="27"/>
        <v>A3E2C2</v>
      </c>
      <c r="V427">
        <v>0</v>
      </c>
      <c r="W427">
        <v>0</v>
      </c>
      <c r="X427">
        <v>1</v>
      </c>
      <c r="Z427">
        <v>0</v>
      </c>
      <c r="AA427">
        <v>10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1</v>
      </c>
      <c r="AH427">
        <v>0</v>
      </c>
      <c r="AI427" t="s">
        <v>298</v>
      </c>
      <c r="AJ427">
        <v>30.084515</v>
      </c>
      <c r="AK427" t="s">
        <v>299</v>
      </c>
      <c r="AL427">
        <v>-89.934511000000001</v>
      </c>
      <c r="AM427">
        <v>100</v>
      </c>
      <c r="AN427">
        <v>1400</v>
      </c>
      <c r="AO427" t="s">
        <v>118</v>
      </c>
      <c r="AP427">
        <v>99</v>
      </c>
      <c r="AQ427">
        <v>99</v>
      </c>
      <c r="AR427">
        <v>-192</v>
      </c>
      <c r="AZ427">
        <v>1200</v>
      </c>
      <c r="BA427">
        <v>1</v>
      </c>
      <c r="BB427" t="str">
        <f t="shared" si="29"/>
        <v xml:space="preserve">N35DC   </v>
      </c>
      <c r="BC427">
        <v>1</v>
      </c>
      <c r="BE427">
        <v>0</v>
      </c>
      <c r="BF427">
        <v>0</v>
      </c>
      <c r="BG427">
        <v>0</v>
      </c>
      <c r="BH427">
        <v>1475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"17:44:21.873"</f>
        <v>17:44:21.873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16</v>
      </c>
      <c r="CR427">
        <v>0</v>
      </c>
      <c r="CW427">
        <v>5509604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"10/21/2020 17:44:13.916"</f>
        <v>10/21/2020 17:44:13.916</v>
      </c>
      <c r="C428" t="str">
        <f t="shared" si="28"/>
        <v>FFDFD3C0</v>
      </c>
      <c r="D428" t="s">
        <v>113</v>
      </c>
      <c r="E428">
        <v>4</v>
      </c>
      <c r="H428">
        <v>162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"17:44:21.867"</f>
        <v>17:44:21.867</v>
      </c>
      <c r="T428" t="str">
        <f>"17:44:21.567"</f>
        <v>17:44:21.567</v>
      </c>
      <c r="U428" t="str">
        <f t="shared" si="27"/>
        <v>A3E2C2</v>
      </c>
      <c r="V428">
        <v>0</v>
      </c>
      <c r="W428">
        <v>0</v>
      </c>
      <c r="X428">
        <v>1</v>
      </c>
      <c r="Z428">
        <v>0</v>
      </c>
      <c r="AA428">
        <v>10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1</v>
      </c>
      <c r="AH428">
        <v>0</v>
      </c>
      <c r="AI428" t="s">
        <v>298</v>
      </c>
      <c r="AJ428">
        <v>30.084515</v>
      </c>
      <c r="AK428" t="s">
        <v>299</v>
      </c>
      <c r="AL428">
        <v>-89.934511000000001</v>
      </c>
      <c r="AM428">
        <v>100</v>
      </c>
      <c r="AN428">
        <v>1400</v>
      </c>
      <c r="AO428" t="s">
        <v>118</v>
      </c>
      <c r="AP428">
        <v>99</v>
      </c>
      <c r="AQ428">
        <v>99</v>
      </c>
      <c r="AR428">
        <v>-192</v>
      </c>
      <c r="AZ428">
        <v>1200</v>
      </c>
      <c r="BA428">
        <v>1</v>
      </c>
      <c r="BB428" t="str">
        <f t="shared" si="29"/>
        <v xml:space="preserve">N35DC   </v>
      </c>
      <c r="BC428">
        <v>1</v>
      </c>
      <c r="BE428">
        <v>0</v>
      </c>
      <c r="BF428">
        <v>0</v>
      </c>
      <c r="BG428">
        <v>0</v>
      </c>
      <c r="BH428">
        <v>1475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"17:44:21.873"</f>
        <v>17:44:21.873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16</v>
      </c>
      <c r="CR428">
        <v>0</v>
      </c>
      <c r="CW428">
        <v>5509604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"10/21/2020 17:44:13.916"</f>
        <v>10/21/2020 17:44:13.916</v>
      </c>
      <c r="C429" t="str">
        <f t="shared" si="28"/>
        <v>FFDFD3C0</v>
      </c>
      <c r="D429" t="s">
        <v>133</v>
      </c>
      <c r="E429">
        <v>1</v>
      </c>
      <c r="F429">
        <v>1001</v>
      </c>
      <c r="G429" t="s">
        <v>114</v>
      </c>
      <c r="J429" t="s">
        <v>134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"17:44:21.867"</f>
        <v>17:44:21.867</v>
      </c>
      <c r="T429" t="str">
        <f>"17:44:21.567"</f>
        <v>17:44:21.567</v>
      </c>
      <c r="U429" t="str">
        <f t="shared" si="27"/>
        <v>A3E2C2</v>
      </c>
      <c r="V429">
        <v>0</v>
      </c>
      <c r="W429">
        <v>0</v>
      </c>
      <c r="X429">
        <v>1</v>
      </c>
      <c r="Z429">
        <v>0</v>
      </c>
      <c r="AA429">
        <v>10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1</v>
      </c>
      <c r="AH429">
        <v>0</v>
      </c>
      <c r="AI429" t="s">
        <v>298</v>
      </c>
      <c r="AJ429">
        <v>30.084515</v>
      </c>
      <c r="AK429" t="s">
        <v>299</v>
      </c>
      <c r="AL429">
        <v>-89.934511000000001</v>
      </c>
      <c r="AM429">
        <v>100</v>
      </c>
      <c r="AN429">
        <v>1400</v>
      </c>
      <c r="AO429" t="s">
        <v>118</v>
      </c>
      <c r="AP429">
        <v>99</v>
      </c>
      <c r="AQ429">
        <v>99</v>
      </c>
      <c r="AR429">
        <v>-192</v>
      </c>
      <c r="AZ429">
        <v>1200</v>
      </c>
      <c r="BA429">
        <v>1</v>
      </c>
      <c r="BB429" t="str">
        <f t="shared" si="29"/>
        <v xml:space="preserve">N35DC   </v>
      </c>
      <c r="BC429">
        <v>1</v>
      </c>
      <c r="BE429">
        <v>0</v>
      </c>
      <c r="BF429">
        <v>0</v>
      </c>
      <c r="BG429">
        <v>0</v>
      </c>
      <c r="BH429">
        <v>1475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"17:44:21.873"</f>
        <v>17:44:21.873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16</v>
      </c>
      <c r="CR429">
        <v>0</v>
      </c>
      <c r="CW429">
        <v>5509604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"10/21/2020 17:44:14.919"</f>
        <v>10/21/2020 17:44:14.919</v>
      </c>
      <c r="C430" t="str">
        <f t="shared" si="28"/>
        <v>FFDFD3C0</v>
      </c>
      <c r="D430" t="s">
        <v>133</v>
      </c>
      <c r="E430">
        <v>1</v>
      </c>
      <c r="F430">
        <v>1001</v>
      </c>
      <c r="G430" t="s">
        <v>114</v>
      </c>
      <c r="J430" t="s">
        <v>134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"17:44:22.844"</f>
        <v>17:44:22.844</v>
      </c>
      <c r="T430" t="str">
        <f>"17:44:22.444"</f>
        <v>17:44:22.444</v>
      </c>
      <c r="U430" t="str">
        <f t="shared" si="27"/>
        <v>A3E2C2</v>
      </c>
      <c r="V430">
        <v>0</v>
      </c>
      <c r="W430">
        <v>0</v>
      </c>
      <c r="X430">
        <v>1</v>
      </c>
      <c r="Z430">
        <v>0</v>
      </c>
      <c r="AA430">
        <v>10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1</v>
      </c>
      <c r="AH430">
        <v>0</v>
      </c>
      <c r="AI430" t="s">
        <v>300</v>
      </c>
      <c r="AJ430">
        <v>30.084965</v>
      </c>
      <c r="AK430" t="s">
        <v>301</v>
      </c>
      <c r="AL430">
        <v>-89.934017999999995</v>
      </c>
      <c r="AM430">
        <v>100</v>
      </c>
      <c r="AN430">
        <v>1400</v>
      </c>
      <c r="AO430" t="s">
        <v>118</v>
      </c>
      <c r="AP430">
        <v>97</v>
      </c>
      <c r="AQ430">
        <v>102</v>
      </c>
      <c r="AR430">
        <v>-192</v>
      </c>
      <c r="AZ430">
        <v>1200</v>
      </c>
      <c r="BA430">
        <v>1</v>
      </c>
      <c r="BB430" t="str">
        <f t="shared" si="29"/>
        <v xml:space="preserve">N35DC   </v>
      </c>
      <c r="BC430">
        <v>1</v>
      </c>
      <c r="BE430">
        <v>0</v>
      </c>
      <c r="BF430">
        <v>0</v>
      </c>
      <c r="BG430">
        <v>0</v>
      </c>
      <c r="BH430">
        <v>1475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"17:44:22.848"</f>
        <v>17:44:22.848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16</v>
      </c>
      <c r="CR430">
        <v>0</v>
      </c>
      <c r="CW430">
        <v>5510358</v>
      </c>
      <c r="CY430">
        <v>1</v>
      </c>
      <c r="CZ430">
        <v>0</v>
      </c>
      <c r="DA430">
        <v>0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"10/21/2020 17:44:14.919"</f>
        <v>10/21/2020 17:44:14.919</v>
      </c>
      <c r="C431" t="str">
        <f t="shared" si="28"/>
        <v>FFDFD3C0</v>
      </c>
      <c r="D431" t="s">
        <v>130</v>
      </c>
      <c r="E431">
        <v>3</v>
      </c>
      <c r="F431">
        <v>2003</v>
      </c>
      <c r="G431" t="s">
        <v>131</v>
      </c>
      <c r="J431" t="s">
        <v>132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"17:44:22.844"</f>
        <v>17:44:22.844</v>
      </c>
      <c r="T431" t="str">
        <f>"17:44:22.444"</f>
        <v>17:44:22.444</v>
      </c>
      <c r="U431" t="str">
        <f t="shared" si="27"/>
        <v>A3E2C2</v>
      </c>
      <c r="V431">
        <v>0</v>
      </c>
      <c r="W431">
        <v>0</v>
      </c>
      <c r="X431">
        <v>1</v>
      </c>
      <c r="Z431">
        <v>0</v>
      </c>
      <c r="AA431">
        <v>10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1</v>
      </c>
      <c r="AH431">
        <v>0</v>
      </c>
      <c r="AI431" t="s">
        <v>300</v>
      </c>
      <c r="AJ431">
        <v>30.084965</v>
      </c>
      <c r="AK431" t="s">
        <v>301</v>
      </c>
      <c r="AL431">
        <v>-89.934017999999995</v>
      </c>
      <c r="AM431">
        <v>100</v>
      </c>
      <c r="AN431">
        <v>1400</v>
      </c>
      <c r="AO431" t="s">
        <v>118</v>
      </c>
      <c r="AP431">
        <v>97</v>
      </c>
      <c r="AQ431">
        <v>102</v>
      </c>
      <c r="AR431">
        <v>-192</v>
      </c>
      <c r="AZ431">
        <v>1200</v>
      </c>
      <c r="BA431">
        <v>1</v>
      </c>
      <c r="BB431" t="str">
        <f t="shared" si="29"/>
        <v xml:space="preserve">N35DC   </v>
      </c>
      <c r="BC431">
        <v>1</v>
      </c>
      <c r="BE431">
        <v>0</v>
      </c>
      <c r="BF431">
        <v>0</v>
      </c>
      <c r="BG431">
        <v>0</v>
      </c>
      <c r="BH431">
        <v>1475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"17:44:22.848"</f>
        <v>17:44:22.848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16</v>
      </c>
      <c r="CR431">
        <v>0</v>
      </c>
      <c r="CW431">
        <v>5510358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"10/21/2020 17:44:14.919"</f>
        <v>10/21/2020 17:44:14.919</v>
      </c>
      <c r="C432" t="str">
        <f t="shared" si="28"/>
        <v>FFDFD3C0</v>
      </c>
      <c r="D432" t="s">
        <v>124</v>
      </c>
      <c r="E432">
        <v>2</v>
      </c>
      <c r="H432">
        <v>14</v>
      </c>
      <c r="I432" t="s">
        <v>125</v>
      </c>
      <c r="J432" t="s">
        <v>126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"17:44:22.844"</f>
        <v>17:44:22.844</v>
      </c>
      <c r="T432" t="str">
        <f>"17:44:22.444"</f>
        <v>17:44:22.444</v>
      </c>
      <c r="U432" t="str">
        <f t="shared" si="27"/>
        <v>A3E2C2</v>
      </c>
      <c r="V432">
        <v>0</v>
      </c>
      <c r="W432">
        <v>0</v>
      </c>
      <c r="X432">
        <v>1</v>
      </c>
      <c r="Z432">
        <v>0</v>
      </c>
      <c r="AA432">
        <v>10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1</v>
      </c>
      <c r="AH432">
        <v>0</v>
      </c>
      <c r="AI432" t="s">
        <v>300</v>
      </c>
      <c r="AJ432">
        <v>30.084965</v>
      </c>
      <c r="AK432" t="s">
        <v>301</v>
      </c>
      <c r="AL432">
        <v>-89.934017999999995</v>
      </c>
      <c r="AM432">
        <v>100</v>
      </c>
      <c r="AN432">
        <v>1400</v>
      </c>
      <c r="AO432" t="s">
        <v>118</v>
      </c>
      <c r="AP432">
        <v>97</v>
      </c>
      <c r="AQ432">
        <v>102</v>
      </c>
      <c r="AR432">
        <v>-192</v>
      </c>
      <c r="AZ432">
        <v>1200</v>
      </c>
      <c r="BA432">
        <v>1</v>
      </c>
      <c r="BB432" t="str">
        <f t="shared" si="29"/>
        <v xml:space="preserve">N35DC   </v>
      </c>
      <c r="BC432">
        <v>1</v>
      </c>
      <c r="BE432">
        <v>0</v>
      </c>
      <c r="BF432">
        <v>0</v>
      </c>
      <c r="BG432">
        <v>0</v>
      </c>
      <c r="BH432">
        <v>1475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"17:44:22.848"</f>
        <v>17:44:22.848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16</v>
      </c>
      <c r="CR432">
        <v>0</v>
      </c>
      <c r="CW432">
        <v>5510358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"10/21/2020 17:44:14.919"</f>
        <v>10/21/2020 17:44:14.919</v>
      </c>
      <c r="C433" t="str">
        <f t="shared" si="28"/>
        <v>FFDFD3C0</v>
      </c>
      <c r="D433" t="s">
        <v>128</v>
      </c>
      <c r="E433">
        <v>9</v>
      </c>
      <c r="H433">
        <v>257</v>
      </c>
      <c r="I433" t="s">
        <v>129</v>
      </c>
      <c r="J433" t="s">
        <v>126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"17:44:22.844"</f>
        <v>17:44:22.844</v>
      </c>
      <c r="T433" t="str">
        <f>"17:44:22.444"</f>
        <v>17:44:22.444</v>
      </c>
      <c r="U433" t="str">
        <f t="shared" si="27"/>
        <v>A3E2C2</v>
      </c>
      <c r="V433">
        <v>0</v>
      </c>
      <c r="W433">
        <v>0</v>
      </c>
      <c r="X433">
        <v>1</v>
      </c>
      <c r="Z433">
        <v>0</v>
      </c>
      <c r="AA433">
        <v>10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1</v>
      </c>
      <c r="AH433">
        <v>0</v>
      </c>
      <c r="AI433" t="s">
        <v>300</v>
      </c>
      <c r="AJ433">
        <v>30.084965</v>
      </c>
      <c r="AK433" t="s">
        <v>301</v>
      </c>
      <c r="AL433">
        <v>-89.934017999999995</v>
      </c>
      <c r="AM433">
        <v>100</v>
      </c>
      <c r="AN433">
        <v>1400</v>
      </c>
      <c r="AO433" t="s">
        <v>118</v>
      </c>
      <c r="AP433">
        <v>97</v>
      </c>
      <c r="AQ433">
        <v>102</v>
      </c>
      <c r="AR433">
        <v>-192</v>
      </c>
      <c r="AZ433">
        <v>1200</v>
      </c>
      <c r="BA433">
        <v>1</v>
      </c>
      <c r="BB433" t="str">
        <f t="shared" si="29"/>
        <v xml:space="preserve">N35DC   </v>
      </c>
      <c r="BC433">
        <v>1</v>
      </c>
      <c r="BE433">
        <v>0</v>
      </c>
      <c r="BF433">
        <v>0</v>
      </c>
      <c r="BG433">
        <v>0</v>
      </c>
      <c r="BH433">
        <v>1475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"17:44:22.848"</f>
        <v>17:44:22.848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16</v>
      </c>
      <c r="CR433">
        <v>0</v>
      </c>
      <c r="CW433">
        <v>5510358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"10/21/2020 17:44:14.919"</f>
        <v>10/21/2020 17:44:14.919</v>
      </c>
      <c r="C434" t="str">
        <f t="shared" si="28"/>
        <v>FFDFD3C0</v>
      </c>
      <c r="D434" t="s">
        <v>113</v>
      </c>
      <c r="E434">
        <v>4</v>
      </c>
      <c r="H434">
        <v>162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"17:44:22.844"</f>
        <v>17:44:22.844</v>
      </c>
      <c r="T434" t="str">
        <f>"17:44:22.444"</f>
        <v>17:44:22.444</v>
      </c>
      <c r="U434" t="str">
        <f t="shared" si="27"/>
        <v>A3E2C2</v>
      </c>
      <c r="V434">
        <v>0</v>
      </c>
      <c r="W434">
        <v>0</v>
      </c>
      <c r="X434">
        <v>1</v>
      </c>
      <c r="Z434">
        <v>0</v>
      </c>
      <c r="AA434">
        <v>10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1</v>
      </c>
      <c r="AH434">
        <v>0</v>
      </c>
      <c r="AI434" t="s">
        <v>300</v>
      </c>
      <c r="AJ434">
        <v>30.084965</v>
      </c>
      <c r="AK434" t="s">
        <v>301</v>
      </c>
      <c r="AL434">
        <v>-89.934017999999995</v>
      </c>
      <c r="AM434">
        <v>100</v>
      </c>
      <c r="AN434">
        <v>1400</v>
      </c>
      <c r="AO434" t="s">
        <v>118</v>
      </c>
      <c r="AP434">
        <v>97</v>
      </c>
      <c r="AQ434">
        <v>102</v>
      </c>
      <c r="AR434">
        <v>-192</v>
      </c>
      <c r="AZ434">
        <v>1200</v>
      </c>
      <c r="BA434">
        <v>1</v>
      </c>
      <c r="BB434" t="str">
        <f t="shared" si="29"/>
        <v xml:space="preserve">N35DC   </v>
      </c>
      <c r="BC434">
        <v>1</v>
      </c>
      <c r="BE434">
        <v>0</v>
      </c>
      <c r="BF434">
        <v>0</v>
      </c>
      <c r="BG434">
        <v>0</v>
      </c>
      <c r="BH434">
        <v>1475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"17:44:22.848"</f>
        <v>17:44:22.848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16</v>
      </c>
      <c r="CR434">
        <v>0</v>
      </c>
      <c r="CW434">
        <v>5510358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"10/21/2020 17:44:15.769"</f>
        <v>10/21/2020 17:44:15.769</v>
      </c>
      <c r="C435" t="str">
        <f t="shared" si="28"/>
        <v>FFDFD3C0</v>
      </c>
      <c r="D435" t="s">
        <v>113</v>
      </c>
      <c r="E435">
        <v>4</v>
      </c>
      <c r="H435">
        <v>162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"17:44:23.711"</f>
        <v>17:44:23.711</v>
      </c>
      <c r="T435" t="str">
        <f>"17:44:23.411"</f>
        <v>17:44:23.411</v>
      </c>
      <c r="U435" t="str">
        <f t="shared" si="27"/>
        <v>A3E2C2</v>
      </c>
      <c r="V435">
        <v>0</v>
      </c>
      <c r="W435">
        <v>0</v>
      </c>
      <c r="X435">
        <v>1</v>
      </c>
      <c r="Z435">
        <v>0</v>
      </c>
      <c r="AA435">
        <v>10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1</v>
      </c>
      <c r="AH435">
        <v>0</v>
      </c>
      <c r="AI435" t="s">
        <v>302</v>
      </c>
      <c r="AJ435">
        <v>30.085373000000001</v>
      </c>
      <c r="AK435" t="s">
        <v>303</v>
      </c>
      <c r="AL435">
        <v>-89.933588999999998</v>
      </c>
      <c r="AM435">
        <v>100</v>
      </c>
      <c r="AN435">
        <v>1400</v>
      </c>
      <c r="AO435" t="s">
        <v>118</v>
      </c>
      <c r="AP435">
        <v>96</v>
      </c>
      <c r="AQ435">
        <v>104</v>
      </c>
      <c r="AR435">
        <v>-192</v>
      </c>
      <c r="AZ435">
        <v>1200</v>
      </c>
      <c r="BA435">
        <v>1</v>
      </c>
      <c r="BB435" t="str">
        <f t="shared" si="29"/>
        <v xml:space="preserve">N35DC   </v>
      </c>
      <c r="BC435">
        <v>1</v>
      </c>
      <c r="BE435">
        <v>0</v>
      </c>
      <c r="BF435">
        <v>0</v>
      </c>
      <c r="BG435">
        <v>0</v>
      </c>
      <c r="BH435">
        <v>1475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"17:44:23.718"</f>
        <v>17:44:23.718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16</v>
      </c>
      <c r="CR435">
        <v>3</v>
      </c>
      <c r="CW435">
        <v>200529</v>
      </c>
      <c r="CY435">
        <v>1</v>
      </c>
      <c r="CZ435">
        <v>0</v>
      </c>
      <c r="DA435">
        <v>0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"10/21/2020 17:44:15.769"</f>
        <v>10/21/2020 17:44:15.769</v>
      </c>
      <c r="C436" t="str">
        <f t="shared" si="28"/>
        <v>FFDFD3C0</v>
      </c>
      <c r="D436" t="s">
        <v>133</v>
      </c>
      <c r="E436">
        <v>1</v>
      </c>
      <c r="F436">
        <v>1001</v>
      </c>
      <c r="G436" t="s">
        <v>114</v>
      </c>
      <c r="J436" t="s">
        <v>134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"17:44:23.711"</f>
        <v>17:44:23.711</v>
      </c>
      <c r="T436" t="str">
        <f>"17:44:23.411"</f>
        <v>17:44:23.411</v>
      </c>
      <c r="U436" t="str">
        <f t="shared" si="27"/>
        <v>A3E2C2</v>
      </c>
      <c r="V436">
        <v>0</v>
      </c>
      <c r="W436">
        <v>0</v>
      </c>
      <c r="X436">
        <v>1</v>
      </c>
      <c r="Z436">
        <v>0</v>
      </c>
      <c r="AA436">
        <v>10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1</v>
      </c>
      <c r="AH436">
        <v>0</v>
      </c>
      <c r="AI436" t="s">
        <v>302</v>
      </c>
      <c r="AJ436">
        <v>30.085373000000001</v>
      </c>
      <c r="AK436" t="s">
        <v>303</v>
      </c>
      <c r="AL436">
        <v>-89.933588999999998</v>
      </c>
      <c r="AM436">
        <v>100</v>
      </c>
      <c r="AN436">
        <v>1400</v>
      </c>
      <c r="AO436" t="s">
        <v>118</v>
      </c>
      <c r="AP436">
        <v>96</v>
      </c>
      <c r="AQ436">
        <v>104</v>
      </c>
      <c r="AR436">
        <v>-192</v>
      </c>
      <c r="AZ436">
        <v>1200</v>
      </c>
      <c r="BA436">
        <v>1</v>
      </c>
      <c r="BB436" t="str">
        <f t="shared" si="29"/>
        <v xml:space="preserve">N35DC   </v>
      </c>
      <c r="BC436">
        <v>1</v>
      </c>
      <c r="BE436">
        <v>0</v>
      </c>
      <c r="BF436">
        <v>0</v>
      </c>
      <c r="BG436">
        <v>0</v>
      </c>
      <c r="BH436">
        <v>1475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"17:44:23.718"</f>
        <v>17:44:23.718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16</v>
      </c>
      <c r="CR436">
        <v>3</v>
      </c>
      <c r="CW436">
        <v>200529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"10/21/2020 17:44:15.769"</f>
        <v>10/21/2020 17:44:15.769</v>
      </c>
      <c r="C437" t="str">
        <f t="shared" si="28"/>
        <v>FFDFD3C0</v>
      </c>
      <c r="D437" t="s">
        <v>130</v>
      </c>
      <c r="E437">
        <v>3</v>
      </c>
      <c r="F437">
        <v>2003</v>
      </c>
      <c r="G437" t="s">
        <v>131</v>
      </c>
      <c r="J437" t="s">
        <v>132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"17:44:23.711"</f>
        <v>17:44:23.711</v>
      </c>
      <c r="T437" t="str">
        <f>"17:44:23.411"</f>
        <v>17:44:23.411</v>
      </c>
      <c r="U437" t="str">
        <f t="shared" si="27"/>
        <v>A3E2C2</v>
      </c>
      <c r="V437">
        <v>0</v>
      </c>
      <c r="W437">
        <v>0</v>
      </c>
      <c r="X437">
        <v>1</v>
      </c>
      <c r="Z437">
        <v>0</v>
      </c>
      <c r="AA437">
        <v>10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1</v>
      </c>
      <c r="AH437">
        <v>0</v>
      </c>
      <c r="AI437" t="s">
        <v>302</v>
      </c>
      <c r="AJ437">
        <v>30.085373000000001</v>
      </c>
      <c r="AK437" t="s">
        <v>303</v>
      </c>
      <c r="AL437">
        <v>-89.933588999999998</v>
      </c>
      <c r="AM437">
        <v>100</v>
      </c>
      <c r="AN437">
        <v>1400</v>
      </c>
      <c r="AO437" t="s">
        <v>118</v>
      </c>
      <c r="AP437">
        <v>96</v>
      </c>
      <c r="AQ437">
        <v>104</v>
      </c>
      <c r="AR437">
        <v>-192</v>
      </c>
      <c r="AZ437">
        <v>1200</v>
      </c>
      <c r="BA437">
        <v>1</v>
      </c>
      <c r="BB437" t="str">
        <f t="shared" si="29"/>
        <v xml:space="preserve">N35DC   </v>
      </c>
      <c r="BC437">
        <v>1</v>
      </c>
      <c r="BE437">
        <v>0</v>
      </c>
      <c r="BF437">
        <v>0</v>
      </c>
      <c r="BG437">
        <v>0</v>
      </c>
      <c r="BH437">
        <v>1475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"17:44:23.718"</f>
        <v>17:44:23.718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16</v>
      </c>
      <c r="CR437">
        <v>3</v>
      </c>
      <c r="CW437">
        <v>200529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"10/21/2020 17:44:15.769"</f>
        <v>10/21/2020 17:44:15.769</v>
      </c>
      <c r="C438" t="str">
        <f t="shared" si="28"/>
        <v>FFDFD3C0</v>
      </c>
      <c r="D438" t="s">
        <v>124</v>
      </c>
      <c r="E438">
        <v>2</v>
      </c>
      <c r="H438">
        <v>14</v>
      </c>
      <c r="I438" t="s">
        <v>125</v>
      </c>
      <c r="J438" t="s">
        <v>126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"17:44:23.711"</f>
        <v>17:44:23.711</v>
      </c>
      <c r="T438" t="str">
        <f>"17:44:23.411"</f>
        <v>17:44:23.411</v>
      </c>
      <c r="U438" t="str">
        <f t="shared" si="27"/>
        <v>A3E2C2</v>
      </c>
      <c r="V438">
        <v>0</v>
      </c>
      <c r="W438">
        <v>0</v>
      </c>
      <c r="X438">
        <v>1</v>
      </c>
      <c r="Z438">
        <v>0</v>
      </c>
      <c r="AA438">
        <v>10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1</v>
      </c>
      <c r="AH438">
        <v>0</v>
      </c>
      <c r="AI438" t="s">
        <v>302</v>
      </c>
      <c r="AJ438">
        <v>30.085373000000001</v>
      </c>
      <c r="AK438" t="s">
        <v>303</v>
      </c>
      <c r="AL438">
        <v>-89.933588999999998</v>
      </c>
      <c r="AM438">
        <v>100</v>
      </c>
      <c r="AN438">
        <v>1400</v>
      </c>
      <c r="AO438" t="s">
        <v>118</v>
      </c>
      <c r="AP438">
        <v>96</v>
      </c>
      <c r="AQ438">
        <v>104</v>
      </c>
      <c r="AR438">
        <v>-192</v>
      </c>
      <c r="AZ438">
        <v>1200</v>
      </c>
      <c r="BA438">
        <v>1</v>
      </c>
      <c r="BB438" t="str">
        <f t="shared" si="29"/>
        <v xml:space="preserve">N35DC   </v>
      </c>
      <c r="BC438">
        <v>1</v>
      </c>
      <c r="BE438">
        <v>0</v>
      </c>
      <c r="BF438">
        <v>0</v>
      </c>
      <c r="BG438">
        <v>0</v>
      </c>
      <c r="BH438">
        <v>1475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"17:44:23.718"</f>
        <v>17:44:23.718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16</v>
      </c>
      <c r="CR438">
        <v>3</v>
      </c>
      <c r="CW438">
        <v>200529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"10/21/2020 17:44:15.769"</f>
        <v>10/21/2020 17:44:15.769</v>
      </c>
      <c r="C439" t="str">
        <f t="shared" si="28"/>
        <v>FFDFD3C0</v>
      </c>
      <c r="D439" t="s">
        <v>128</v>
      </c>
      <c r="E439">
        <v>9</v>
      </c>
      <c r="H439">
        <v>257</v>
      </c>
      <c r="I439" t="s">
        <v>129</v>
      </c>
      <c r="J439" t="s">
        <v>126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"17:44:23.711"</f>
        <v>17:44:23.711</v>
      </c>
      <c r="T439" t="str">
        <f>"17:44:23.411"</f>
        <v>17:44:23.411</v>
      </c>
      <c r="U439" t="str">
        <f t="shared" si="27"/>
        <v>A3E2C2</v>
      </c>
      <c r="V439">
        <v>0</v>
      </c>
      <c r="W439">
        <v>0</v>
      </c>
      <c r="X439">
        <v>1</v>
      </c>
      <c r="Z439">
        <v>0</v>
      </c>
      <c r="AA439">
        <v>10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1</v>
      </c>
      <c r="AH439">
        <v>0</v>
      </c>
      <c r="AI439" t="s">
        <v>302</v>
      </c>
      <c r="AJ439">
        <v>30.085373000000001</v>
      </c>
      <c r="AK439" t="s">
        <v>303</v>
      </c>
      <c r="AL439">
        <v>-89.933588999999998</v>
      </c>
      <c r="AM439">
        <v>100</v>
      </c>
      <c r="AN439">
        <v>1400</v>
      </c>
      <c r="AO439" t="s">
        <v>118</v>
      </c>
      <c r="AP439">
        <v>96</v>
      </c>
      <c r="AQ439">
        <v>104</v>
      </c>
      <c r="AR439">
        <v>-192</v>
      </c>
      <c r="AZ439">
        <v>1200</v>
      </c>
      <c r="BA439">
        <v>1</v>
      </c>
      <c r="BB439" t="str">
        <f t="shared" si="29"/>
        <v xml:space="preserve">N35DC   </v>
      </c>
      <c r="BC439">
        <v>1</v>
      </c>
      <c r="BE439">
        <v>0</v>
      </c>
      <c r="BF439">
        <v>0</v>
      </c>
      <c r="BG439">
        <v>0</v>
      </c>
      <c r="BH439">
        <v>1475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"17:44:23.718"</f>
        <v>17:44:23.718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16</v>
      </c>
      <c r="CR439">
        <v>3</v>
      </c>
      <c r="CW439">
        <v>200529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"10/21/2020 17:44:18.969"</f>
        <v>10/21/2020 17:44:18.969</v>
      </c>
      <c r="C440" t="str">
        <f t="shared" si="28"/>
        <v>FFDFD3C0</v>
      </c>
      <c r="D440" t="s">
        <v>124</v>
      </c>
      <c r="E440">
        <v>2</v>
      </c>
      <c r="H440">
        <v>14</v>
      </c>
      <c r="I440" t="s">
        <v>125</v>
      </c>
      <c r="J440" t="s">
        <v>126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ref="S440:T444" si="30">"17:44:26.906"</f>
        <v>17:44:26.906</v>
      </c>
      <c r="T440" t="str">
        <f t="shared" si="30"/>
        <v>17:44:26.906</v>
      </c>
      <c r="U440" t="str">
        <f t="shared" si="27"/>
        <v>A3E2C2</v>
      </c>
      <c r="V440">
        <v>0</v>
      </c>
      <c r="W440">
        <v>0</v>
      </c>
      <c r="X440">
        <v>1</v>
      </c>
      <c r="Z440">
        <v>0</v>
      </c>
      <c r="AA440">
        <v>10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1</v>
      </c>
      <c r="AH440">
        <v>0</v>
      </c>
      <c r="AI440" t="s">
        <v>304</v>
      </c>
      <c r="AJ440">
        <v>30.087025000000001</v>
      </c>
      <c r="AK440" t="s">
        <v>305</v>
      </c>
      <c r="AL440">
        <v>-89.932044000000005</v>
      </c>
      <c r="AM440">
        <v>100</v>
      </c>
      <c r="AN440">
        <v>1400</v>
      </c>
      <c r="AO440" t="s">
        <v>118</v>
      </c>
      <c r="AP440">
        <v>90</v>
      </c>
      <c r="AQ440">
        <v>110</v>
      </c>
      <c r="AR440">
        <v>0</v>
      </c>
      <c r="AZ440">
        <v>1200</v>
      </c>
      <c r="BA440">
        <v>1</v>
      </c>
      <c r="BB440" t="str">
        <f t="shared" si="29"/>
        <v xml:space="preserve">N35DC   </v>
      </c>
      <c r="BC440">
        <v>1</v>
      </c>
      <c r="BE440">
        <v>0</v>
      </c>
      <c r="BF440">
        <v>0</v>
      </c>
      <c r="BG440">
        <v>0</v>
      </c>
      <c r="BH440">
        <v>1475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"17:44:26.913"</f>
        <v>17:44:26.913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16</v>
      </c>
      <c r="CR440">
        <v>0</v>
      </c>
      <c r="CW440">
        <v>5513245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"10/21/2020 17:44:18.969"</f>
        <v>10/21/2020 17:44:18.969</v>
      </c>
      <c r="C441" t="str">
        <f t="shared" si="28"/>
        <v>FFDFD3C0</v>
      </c>
      <c r="D441" t="s">
        <v>130</v>
      </c>
      <c r="E441">
        <v>3</v>
      </c>
      <c r="F441">
        <v>2003</v>
      </c>
      <c r="G441" t="s">
        <v>131</v>
      </c>
      <c r="J441" t="s">
        <v>132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30"/>
        <v>17:44:26.906</v>
      </c>
      <c r="T441" t="str">
        <f t="shared" si="30"/>
        <v>17:44:26.906</v>
      </c>
      <c r="U441" t="str">
        <f t="shared" si="27"/>
        <v>A3E2C2</v>
      </c>
      <c r="V441">
        <v>0</v>
      </c>
      <c r="W441">
        <v>0</v>
      </c>
      <c r="X441">
        <v>1</v>
      </c>
      <c r="Z441">
        <v>0</v>
      </c>
      <c r="AA441">
        <v>10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1</v>
      </c>
      <c r="AH441">
        <v>0</v>
      </c>
      <c r="AI441" t="s">
        <v>304</v>
      </c>
      <c r="AJ441">
        <v>30.087025000000001</v>
      </c>
      <c r="AK441" t="s">
        <v>305</v>
      </c>
      <c r="AL441">
        <v>-89.932044000000005</v>
      </c>
      <c r="AM441">
        <v>100</v>
      </c>
      <c r="AN441">
        <v>1400</v>
      </c>
      <c r="AO441" t="s">
        <v>118</v>
      </c>
      <c r="AP441">
        <v>90</v>
      </c>
      <c r="AQ441">
        <v>110</v>
      </c>
      <c r="AR441">
        <v>0</v>
      </c>
      <c r="AZ441">
        <v>1200</v>
      </c>
      <c r="BA441">
        <v>1</v>
      </c>
      <c r="BB441" t="str">
        <f t="shared" si="29"/>
        <v xml:space="preserve">N35DC   </v>
      </c>
      <c r="BC441">
        <v>1</v>
      </c>
      <c r="BE441">
        <v>0</v>
      </c>
      <c r="BF441">
        <v>0</v>
      </c>
      <c r="BG441">
        <v>0</v>
      </c>
      <c r="BH441">
        <v>1475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"17:44:26.913"</f>
        <v>17:44:26.913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16</v>
      </c>
      <c r="CR441">
        <v>0</v>
      </c>
      <c r="CW441">
        <v>5513245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"10/21/2020 17:44:18.969"</f>
        <v>10/21/2020 17:44:18.969</v>
      </c>
      <c r="C442" t="str">
        <f t="shared" si="28"/>
        <v>FFDFD3C0</v>
      </c>
      <c r="D442" t="s">
        <v>128</v>
      </c>
      <c r="E442">
        <v>9</v>
      </c>
      <c r="H442">
        <v>257</v>
      </c>
      <c r="I442" t="s">
        <v>129</v>
      </c>
      <c r="J442" t="s">
        <v>126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30"/>
        <v>17:44:26.906</v>
      </c>
      <c r="T442" t="str">
        <f t="shared" si="30"/>
        <v>17:44:26.906</v>
      </c>
      <c r="U442" t="str">
        <f t="shared" si="27"/>
        <v>A3E2C2</v>
      </c>
      <c r="V442">
        <v>0</v>
      </c>
      <c r="W442">
        <v>0</v>
      </c>
      <c r="X442">
        <v>1</v>
      </c>
      <c r="Z442">
        <v>0</v>
      </c>
      <c r="AA442">
        <v>10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1</v>
      </c>
      <c r="AH442">
        <v>0</v>
      </c>
      <c r="AI442" t="s">
        <v>304</v>
      </c>
      <c r="AJ442">
        <v>30.087025000000001</v>
      </c>
      <c r="AK442" t="s">
        <v>305</v>
      </c>
      <c r="AL442">
        <v>-89.932044000000005</v>
      </c>
      <c r="AM442">
        <v>100</v>
      </c>
      <c r="AN442">
        <v>1400</v>
      </c>
      <c r="AO442" t="s">
        <v>118</v>
      </c>
      <c r="AP442">
        <v>90</v>
      </c>
      <c r="AQ442">
        <v>110</v>
      </c>
      <c r="AR442">
        <v>0</v>
      </c>
      <c r="AZ442">
        <v>1200</v>
      </c>
      <c r="BA442">
        <v>1</v>
      </c>
      <c r="BB442" t="str">
        <f t="shared" si="29"/>
        <v xml:space="preserve">N35DC   </v>
      </c>
      <c r="BC442">
        <v>1</v>
      </c>
      <c r="BE442">
        <v>0</v>
      </c>
      <c r="BF442">
        <v>0</v>
      </c>
      <c r="BG442">
        <v>0</v>
      </c>
      <c r="BH442">
        <v>1475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"17:44:26.913"</f>
        <v>17:44:26.913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16</v>
      </c>
      <c r="CR442">
        <v>0</v>
      </c>
      <c r="CW442">
        <v>5513245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"10/21/2020 17:44:18.969"</f>
        <v>10/21/2020 17:44:18.969</v>
      </c>
      <c r="C443" t="str">
        <f t="shared" si="28"/>
        <v>FFDFD3C0</v>
      </c>
      <c r="D443" t="s">
        <v>133</v>
      </c>
      <c r="E443">
        <v>1</v>
      </c>
      <c r="F443">
        <v>1001</v>
      </c>
      <c r="G443" t="s">
        <v>114</v>
      </c>
      <c r="J443" t="s">
        <v>134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30"/>
        <v>17:44:26.906</v>
      </c>
      <c r="T443" t="str">
        <f t="shared" si="30"/>
        <v>17:44:26.906</v>
      </c>
      <c r="U443" t="str">
        <f t="shared" si="27"/>
        <v>A3E2C2</v>
      </c>
      <c r="V443">
        <v>0</v>
      </c>
      <c r="W443">
        <v>0</v>
      </c>
      <c r="X443">
        <v>1</v>
      </c>
      <c r="Z443">
        <v>0</v>
      </c>
      <c r="AA443">
        <v>10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1</v>
      </c>
      <c r="AH443">
        <v>0</v>
      </c>
      <c r="AI443" t="s">
        <v>304</v>
      </c>
      <c r="AJ443">
        <v>30.087025000000001</v>
      </c>
      <c r="AK443" t="s">
        <v>305</v>
      </c>
      <c r="AL443">
        <v>-89.932044000000005</v>
      </c>
      <c r="AM443">
        <v>100</v>
      </c>
      <c r="AN443">
        <v>1400</v>
      </c>
      <c r="AO443" t="s">
        <v>118</v>
      </c>
      <c r="AP443">
        <v>90</v>
      </c>
      <c r="AQ443">
        <v>110</v>
      </c>
      <c r="AR443">
        <v>0</v>
      </c>
      <c r="AZ443">
        <v>1200</v>
      </c>
      <c r="BA443">
        <v>1</v>
      </c>
      <c r="BB443" t="str">
        <f t="shared" si="29"/>
        <v xml:space="preserve">N35DC   </v>
      </c>
      <c r="BC443">
        <v>1</v>
      </c>
      <c r="BE443">
        <v>0</v>
      </c>
      <c r="BF443">
        <v>0</v>
      </c>
      <c r="BG443">
        <v>0</v>
      </c>
      <c r="BH443">
        <v>1475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"17:44:26.913"</f>
        <v>17:44:26.913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16</v>
      </c>
      <c r="CR443">
        <v>0</v>
      </c>
      <c r="CW443">
        <v>5513245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"10/21/2020 17:44:18.969"</f>
        <v>10/21/2020 17:44:18.969</v>
      </c>
      <c r="C444" t="str">
        <f t="shared" si="28"/>
        <v>FFDFD3C0</v>
      </c>
      <c r="D444" t="s">
        <v>113</v>
      </c>
      <c r="E444">
        <v>4</v>
      </c>
      <c r="H444">
        <v>162</v>
      </c>
      <c r="I444" t="s">
        <v>114</v>
      </c>
      <c r="J444" t="s">
        <v>115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30"/>
        <v>17:44:26.906</v>
      </c>
      <c r="T444" t="str">
        <f t="shared" si="30"/>
        <v>17:44:26.906</v>
      </c>
      <c r="U444" t="str">
        <f t="shared" si="27"/>
        <v>A3E2C2</v>
      </c>
      <c r="V444">
        <v>0</v>
      </c>
      <c r="W444">
        <v>0</v>
      </c>
      <c r="X444">
        <v>1</v>
      </c>
      <c r="Z444">
        <v>0</v>
      </c>
      <c r="AA444">
        <v>10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1</v>
      </c>
      <c r="AH444">
        <v>0</v>
      </c>
      <c r="AI444" t="s">
        <v>304</v>
      </c>
      <c r="AJ444">
        <v>30.087025000000001</v>
      </c>
      <c r="AK444" t="s">
        <v>305</v>
      </c>
      <c r="AL444">
        <v>-89.932044000000005</v>
      </c>
      <c r="AM444">
        <v>100</v>
      </c>
      <c r="AN444">
        <v>1400</v>
      </c>
      <c r="AO444" t="s">
        <v>118</v>
      </c>
      <c r="AP444">
        <v>90</v>
      </c>
      <c r="AQ444">
        <v>110</v>
      </c>
      <c r="AR444">
        <v>0</v>
      </c>
      <c r="AZ444">
        <v>1200</v>
      </c>
      <c r="BA444">
        <v>1</v>
      </c>
      <c r="BB444" t="str">
        <f t="shared" si="29"/>
        <v xml:space="preserve">N35DC   </v>
      </c>
      <c r="BC444">
        <v>1</v>
      </c>
      <c r="BE444">
        <v>0</v>
      </c>
      <c r="BF444">
        <v>0</v>
      </c>
      <c r="BG444">
        <v>0</v>
      </c>
      <c r="BH444">
        <v>1475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"17:44:26.913"</f>
        <v>17:44:26.913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16</v>
      </c>
      <c r="CR444">
        <v>0</v>
      </c>
      <c r="CW444">
        <v>5513245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"10/21/2020 17:44:19.964"</f>
        <v>10/21/2020 17:44:19.964</v>
      </c>
      <c r="C445" t="str">
        <f t="shared" si="28"/>
        <v>FFDFD3C0</v>
      </c>
      <c r="D445" t="s">
        <v>113</v>
      </c>
      <c r="E445">
        <v>4</v>
      </c>
      <c r="H445">
        <v>162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"17:44:27.930"</f>
        <v>17:44:27.930</v>
      </c>
      <c r="T445" t="str">
        <f>"17:44:27.430"</f>
        <v>17:44:27.430</v>
      </c>
      <c r="U445" t="str">
        <f t="shared" si="27"/>
        <v>A3E2C2</v>
      </c>
      <c r="V445">
        <v>0</v>
      </c>
      <c r="W445">
        <v>0</v>
      </c>
      <c r="X445">
        <v>1</v>
      </c>
      <c r="Z445">
        <v>0</v>
      </c>
      <c r="AA445">
        <v>10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1</v>
      </c>
      <c r="AH445">
        <v>0</v>
      </c>
      <c r="AI445" t="s">
        <v>306</v>
      </c>
      <c r="AJ445">
        <v>30.087496999999999</v>
      </c>
      <c r="AK445" t="s">
        <v>307</v>
      </c>
      <c r="AL445">
        <v>-89.931550000000001</v>
      </c>
      <c r="AM445">
        <v>100</v>
      </c>
      <c r="AN445">
        <v>1400</v>
      </c>
      <c r="AO445" t="s">
        <v>118</v>
      </c>
      <c r="AP445">
        <v>89</v>
      </c>
      <c r="AQ445">
        <v>111</v>
      </c>
      <c r="AR445">
        <v>64</v>
      </c>
      <c r="AZ445">
        <v>1200</v>
      </c>
      <c r="BA445">
        <v>1</v>
      </c>
      <c r="BB445" t="str">
        <f t="shared" si="29"/>
        <v xml:space="preserve">N35DC   </v>
      </c>
      <c r="BC445">
        <v>1</v>
      </c>
      <c r="BE445">
        <v>0</v>
      </c>
      <c r="BF445">
        <v>0</v>
      </c>
      <c r="BG445">
        <v>0</v>
      </c>
      <c r="BH445">
        <v>1475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"17:44:27.932"</f>
        <v>17:44:27.932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16</v>
      </c>
      <c r="CR445">
        <v>3</v>
      </c>
      <c r="CW445">
        <v>203165</v>
      </c>
      <c r="CY445">
        <v>1</v>
      </c>
      <c r="CZ445">
        <v>0</v>
      </c>
      <c r="DA445">
        <v>0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"10/21/2020 17:44:19.964"</f>
        <v>10/21/2020 17:44:19.964</v>
      </c>
      <c r="C446" t="str">
        <f t="shared" si="28"/>
        <v>FFDFD3C0</v>
      </c>
      <c r="D446" t="s">
        <v>130</v>
      </c>
      <c r="E446">
        <v>3</v>
      </c>
      <c r="F446">
        <v>2003</v>
      </c>
      <c r="G446" t="s">
        <v>131</v>
      </c>
      <c r="J446" t="s">
        <v>132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"17:44:27.930"</f>
        <v>17:44:27.930</v>
      </c>
      <c r="T446" t="str">
        <f>"17:44:27.430"</f>
        <v>17:44:27.430</v>
      </c>
      <c r="U446" t="str">
        <f t="shared" si="27"/>
        <v>A3E2C2</v>
      </c>
      <c r="V446">
        <v>0</v>
      </c>
      <c r="W446">
        <v>0</v>
      </c>
      <c r="X446">
        <v>1</v>
      </c>
      <c r="Z446">
        <v>0</v>
      </c>
      <c r="AA446">
        <v>10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1</v>
      </c>
      <c r="AH446">
        <v>0</v>
      </c>
      <c r="AI446" t="s">
        <v>306</v>
      </c>
      <c r="AJ446">
        <v>30.087496999999999</v>
      </c>
      <c r="AK446" t="s">
        <v>307</v>
      </c>
      <c r="AL446">
        <v>-89.931550000000001</v>
      </c>
      <c r="AM446">
        <v>100</v>
      </c>
      <c r="AN446">
        <v>1400</v>
      </c>
      <c r="AO446" t="s">
        <v>118</v>
      </c>
      <c r="AP446">
        <v>89</v>
      </c>
      <c r="AQ446">
        <v>111</v>
      </c>
      <c r="AR446">
        <v>64</v>
      </c>
      <c r="AZ446">
        <v>1200</v>
      </c>
      <c r="BA446">
        <v>1</v>
      </c>
      <c r="BB446" t="str">
        <f t="shared" si="29"/>
        <v xml:space="preserve">N35DC   </v>
      </c>
      <c r="BC446">
        <v>1</v>
      </c>
      <c r="BE446">
        <v>0</v>
      </c>
      <c r="BF446">
        <v>0</v>
      </c>
      <c r="BG446">
        <v>0</v>
      </c>
      <c r="BH446">
        <v>1475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"17:44:27.932"</f>
        <v>17:44:27.932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16</v>
      </c>
      <c r="CR446">
        <v>3</v>
      </c>
      <c r="CW446">
        <v>203165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"10/21/2020 17:44:19.964"</f>
        <v>10/21/2020 17:44:19.964</v>
      </c>
      <c r="C447" t="str">
        <f t="shared" si="28"/>
        <v>FFDFD3C0</v>
      </c>
      <c r="D447" t="s">
        <v>124</v>
      </c>
      <c r="E447">
        <v>2</v>
      </c>
      <c r="H447">
        <v>14</v>
      </c>
      <c r="I447" t="s">
        <v>125</v>
      </c>
      <c r="J447" t="s">
        <v>126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"17:44:27.930"</f>
        <v>17:44:27.930</v>
      </c>
      <c r="T447" t="str">
        <f>"17:44:27.430"</f>
        <v>17:44:27.430</v>
      </c>
      <c r="U447" t="str">
        <f t="shared" si="27"/>
        <v>A3E2C2</v>
      </c>
      <c r="V447">
        <v>0</v>
      </c>
      <c r="W447">
        <v>0</v>
      </c>
      <c r="X447">
        <v>1</v>
      </c>
      <c r="Z447">
        <v>0</v>
      </c>
      <c r="AA447">
        <v>10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1</v>
      </c>
      <c r="AH447">
        <v>0</v>
      </c>
      <c r="AI447" t="s">
        <v>306</v>
      </c>
      <c r="AJ447">
        <v>30.087496999999999</v>
      </c>
      <c r="AK447" t="s">
        <v>307</v>
      </c>
      <c r="AL447">
        <v>-89.931550000000001</v>
      </c>
      <c r="AM447">
        <v>100</v>
      </c>
      <c r="AN447">
        <v>1400</v>
      </c>
      <c r="AO447" t="s">
        <v>118</v>
      </c>
      <c r="AP447">
        <v>89</v>
      </c>
      <c r="AQ447">
        <v>111</v>
      </c>
      <c r="AR447">
        <v>64</v>
      </c>
      <c r="AZ447">
        <v>1200</v>
      </c>
      <c r="BA447">
        <v>1</v>
      </c>
      <c r="BB447" t="str">
        <f t="shared" si="29"/>
        <v xml:space="preserve">N35DC   </v>
      </c>
      <c r="BC447">
        <v>1</v>
      </c>
      <c r="BE447">
        <v>0</v>
      </c>
      <c r="BF447">
        <v>0</v>
      </c>
      <c r="BG447">
        <v>0</v>
      </c>
      <c r="BH447">
        <v>1475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"17:44:27.932"</f>
        <v>17:44:27.932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16</v>
      </c>
      <c r="CR447">
        <v>3</v>
      </c>
      <c r="CW447">
        <v>203165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"10/21/2020 17:44:19.964"</f>
        <v>10/21/2020 17:44:19.964</v>
      </c>
      <c r="C448" t="str">
        <f t="shared" si="28"/>
        <v>FFDFD3C0</v>
      </c>
      <c r="D448" t="s">
        <v>128</v>
      </c>
      <c r="E448">
        <v>9</v>
      </c>
      <c r="H448">
        <v>257</v>
      </c>
      <c r="I448" t="s">
        <v>129</v>
      </c>
      <c r="J448" t="s">
        <v>126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"17:44:27.930"</f>
        <v>17:44:27.930</v>
      </c>
      <c r="T448" t="str">
        <f>"17:44:27.430"</f>
        <v>17:44:27.430</v>
      </c>
      <c r="U448" t="str">
        <f t="shared" si="27"/>
        <v>A3E2C2</v>
      </c>
      <c r="V448">
        <v>0</v>
      </c>
      <c r="W448">
        <v>0</v>
      </c>
      <c r="X448">
        <v>1</v>
      </c>
      <c r="Z448">
        <v>0</v>
      </c>
      <c r="AA448">
        <v>10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1</v>
      </c>
      <c r="AH448">
        <v>0</v>
      </c>
      <c r="AI448" t="s">
        <v>306</v>
      </c>
      <c r="AJ448">
        <v>30.087496999999999</v>
      </c>
      <c r="AK448" t="s">
        <v>307</v>
      </c>
      <c r="AL448">
        <v>-89.931550000000001</v>
      </c>
      <c r="AM448">
        <v>100</v>
      </c>
      <c r="AN448">
        <v>1400</v>
      </c>
      <c r="AO448" t="s">
        <v>118</v>
      </c>
      <c r="AP448">
        <v>89</v>
      </c>
      <c r="AQ448">
        <v>111</v>
      </c>
      <c r="AR448">
        <v>64</v>
      </c>
      <c r="AZ448">
        <v>1200</v>
      </c>
      <c r="BA448">
        <v>1</v>
      </c>
      <c r="BB448" t="str">
        <f t="shared" si="29"/>
        <v xml:space="preserve">N35DC   </v>
      </c>
      <c r="BC448">
        <v>1</v>
      </c>
      <c r="BE448">
        <v>0</v>
      </c>
      <c r="BF448">
        <v>0</v>
      </c>
      <c r="BG448">
        <v>0</v>
      </c>
      <c r="BH448">
        <v>1475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"17:44:27.932"</f>
        <v>17:44:27.932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16</v>
      </c>
      <c r="CR448">
        <v>3</v>
      </c>
      <c r="CW448">
        <v>203165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"10/21/2020 17:44:19.964"</f>
        <v>10/21/2020 17:44:19.964</v>
      </c>
      <c r="C449" t="str">
        <f t="shared" si="28"/>
        <v>FFDFD3C0</v>
      </c>
      <c r="D449" t="s">
        <v>133</v>
      </c>
      <c r="E449">
        <v>1</v>
      </c>
      <c r="F449">
        <v>1001</v>
      </c>
      <c r="G449" t="s">
        <v>114</v>
      </c>
      <c r="J449" t="s">
        <v>134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"17:44:27.930"</f>
        <v>17:44:27.930</v>
      </c>
      <c r="T449" t="str">
        <f>"17:44:27.430"</f>
        <v>17:44:27.430</v>
      </c>
      <c r="U449" t="str">
        <f t="shared" si="27"/>
        <v>A3E2C2</v>
      </c>
      <c r="V449">
        <v>0</v>
      </c>
      <c r="W449">
        <v>0</v>
      </c>
      <c r="X449">
        <v>1</v>
      </c>
      <c r="Z449">
        <v>0</v>
      </c>
      <c r="AA449">
        <v>10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1</v>
      </c>
      <c r="AH449">
        <v>0</v>
      </c>
      <c r="AI449" t="s">
        <v>306</v>
      </c>
      <c r="AJ449">
        <v>30.087496999999999</v>
      </c>
      <c r="AK449" t="s">
        <v>307</v>
      </c>
      <c r="AL449">
        <v>-89.931550000000001</v>
      </c>
      <c r="AM449">
        <v>100</v>
      </c>
      <c r="AN449">
        <v>1400</v>
      </c>
      <c r="AO449" t="s">
        <v>118</v>
      </c>
      <c r="AP449">
        <v>89</v>
      </c>
      <c r="AQ449">
        <v>111</v>
      </c>
      <c r="AR449">
        <v>64</v>
      </c>
      <c r="AZ449">
        <v>1200</v>
      </c>
      <c r="BA449">
        <v>1</v>
      </c>
      <c r="BB449" t="str">
        <f t="shared" si="29"/>
        <v xml:space="preserve">N35DC   </v>
      </c>
      <c r="BC449">
        <v>1</v>
      </c>
      <c r="BE449">
        <v>0</v>
      </c>
      <c r="BF449">
        <v>0</v>
      </c>
      <c r="BG449">
        <v>0</v>
      </c>
      <c r="BH449">
        <v>1475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"17:44:27.932"</f>
        <v>17:44:27.932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16</v>
      </c>
      <c r="CR449">
        <v>3</v>
      </c>
      <c r="CW449">
        <v>203165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"10/21/2020 17:44:20.912"</f>
        <v>10/21/2020 17:44:20.912</v>
      </c>
      <c r="C450" t="str">
        <f t="shared" si="28"/>
        <v>FFDFD3C0</v>
      </c>
      <c r="D450" t="s">
        <v>133</v>
      </c>
      <c r="E450">
        <v>1</v>
      </c>
      <c r="F450">
        <v>1001</v>
      </c>
      <c r="G450" t="s">
        <v>114</v>
      </c>
      <c r="J450" t="s">
        <v>134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"17:44:28.844"</f>
        <v>17:44:28.844</v>
      </c>
      <c r="T450" t="str">
        <f>"17:44:28.444"</f>
        <v>17:44:28.444</v>
      </c>
      <c r="U450" t="str">
        <f t="shared" ref="U450:U513" si="31">"A3E2C2"</f>
        <v>A3E2C2</v>
      </c>
      <c r="V450">
        <v>0</v>
      </c>
      <c r="W450">
        <v>0</v>
      </c>
      <c r="X450">
        <v>1</v>
      </c>
      <c r="Z450">
        <v>0</v>
      </c>
      <c r="AA450">
        <v>10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1</v>
      </c>
      <c r="AH450">
        <v>0</v>
      </c>
      <c r="AI450" t="s">
        <v>308</v>
      </c>
      <c r="AJ450">
        <v>30.087990999999999</v>
      </c>
      <c r="AK450" t="s">
        <v>309</v>
      </c>
      <c r="AL450">
        <v>-89.931121000000005</v>
      </c>
      <c r="AM450">
        <v>100</v>
      </c>
      <c r="AN450">
        <v>1400</v>
      </c>
      <c r="AO450" t="s">
        <v>118</v>
      </c>
      <c r="AP450">
        <v>88</v>
      </c>
      <c r="AQ450">
        <v>112</v>
      </c>
      <c r="AR450">
        <v>128</v>
      </c>
      <c r="AZ450">
        <v>1200</v>
      </c>
      <c r="BA450">
        <v>1</v>
      </c>
      <c r="BB450" t="str">
        <f t="shared" si="29"/>
        <v xml:space="preserve">N35DC   </v>
      </c>
      <c r="BC450">
        <v>1</v>
      </c>
      <c r="BE450">
        <v>0</v>
      </c>
      <c r="BF450">
        <v>0</v>
      </c>
      <c r="BG450">
        <v>0</v>
      </c>
      <c r="BH450">
        <v>1475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"17:44:28.847"</f>
        <v>17:44:28.847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16</v>
      </c>
      <c r="CR450">
        <v>3</v>
      </c>
      <c r="CW450">
        <v>203706</v>
      </c>
      <c r="CY450">
        <v>1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"10/21/2020 17:44:20.912"</f>
        <v>10/21/2020 17:44:20.912</v>
      </c>
      <c r="C451" t="str">
        <f t="shared" si="28"/>
        <v>FFDFD3C0</v>
      </c>
      <c r="D451" t="s">
        <v>113</v>
      </c>
      <c r="E451">
        <v>4</v>
      </c>
      <c r="H451">
        <v>162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"17:44:28.844"</f>
        <v>17:44:28.844</v>
      </c>
      <c r="T451" t="str">
        <f>"17:44:28.444"</f>
        <v>17:44:28.444</v>
      </c>
      <c r="U451" t="str">
        <f t="shared" si="31"/>
        <v>A3E2C2</v>
      </c>
      <c r="V451">
        <v>0</v>
      </c>
      <c r="W451">
        <v>0</v>
      </c>
      <c r="X451">
        <v>1</v>
      </c>
      <c r="Z451">
        <v>0</v>
      </c>
      <c r="AA451">
        <v>10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1</v>
      </c>
      <c r="AH451">
        <v>0</v>
      </c>
      <c r="AI451" t="s">
        <v>308</v>
      </c>
      <c r="AJ451">
        <v>30.087990999999999</v>
      </c>
      <c r="AK451" t="s">
        <v>309</v>
      </c>
      <c r="AL451">
        <v>-89.931121000000005</v>
      </c>
      <c r="AM451">
        <v>100</v>
      </c>
      <c r="AN451">
        <v>1400</v>
      </c>
      <c r="AO451" t="s">
        <v>118</v>
      </c>
      <c r="AP451">
        <v>88</v>
      </c>
      <c r="AQ451">
        <v>112</v>
      </c>
      <c r="AR451">
        <v>128</v>
      </c>
      <c r="AZ451">
        <v>1200</v>
      </c>
      <c r="BA451">
        <v>1</v>
      </c>
      <c r="BB451" t="str">
        <f t="shared" si="29"/>
        <v xml:space="preserve">N35DC   </v>
      </c>
      <c r="BC451">
        <v>1</v>
      </c>
      <c r="BE451">
        <v>0</v>
      </c>
      <c r="BF451">
        <v>0</v>
      </c>
      <c r="BG451">
        <v>0</v>
      </c>
      <c r="BH451">
        <v>1475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"17:44:28.847"</f>
        <v>17:44:28.847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16</v>
      </c>
      <c r="CR451">
        <v>3</v>
      </c>
      <c r="CW451">
        <v>203706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"10/21/2020 17:44:20.912"</f>
        <v>10/21/2020 17:44:20.912</v>
      </c>
      <c r="C452" t="str">
        <f t="shared" si="28"/>
        <v>FFDFD3C0</v>
      </c>
      <c r="D452" t="s">
        <v>130</v>
      </c>
      <c r="E452">
        <v>3</v>
      </c>
      <c r="F452">
        <v>2003</v>
      </c>
      <c r="G452" t="s">
        <v>131</v>
      </c>
      <c r="J452" t="s">
        <v>132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"17:44:28.844"</f>
        <v>17:44:28.844</v>
      </c>
      <c r="T452" t="str">
        <f>"17:44:28.444"</f>
        <v>17:44:28.444</v>
      </c>
      <c r="U452" t="str">
        <f t="shared" si="31"/>
        <v>A3E2C2</v>
      </c>
      <c r="V452">
        <v>0</v>
      </c>
      <c r="W452">
        <v>0</v>
      </c>
      <c r="X452">
        <v>1</v>
      </c>
      <c r="Z452">
        <v>0</v>
      </c>
      <c r="AA452">
        <v>10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1</v>
      </c>
      <c r="AH452">
        <v>0</v>
      </c>
      <c r="AI452" t="s">
        <v>308</v>
      </c>
      <c r="AJ452">
        <v>30.087990999999999</v>
      </c>
      <c r="AK452" t="s">
        <v>309</v>
      </c>
      <c r="AL452">
        <v>-89.931121000000005</v>
      </c>
      <c r="AM452">
        <v>100</v>
      </c>
      <c r="AN452">
        <v>1400</v>
      </c>
      <c r="AO452" t="s">
        <v>118</v>
      </c>
      <c r="AP452">
        <v>88</v>
      </c>
      <c r="AQ452">
        <v>112</v>
      </c>
      <c r="AR452">
        <v>128</v>
      </c>
      <c r="AZ452">
        <v>1200</v>
      </c>
      <c r="BA452">
        <v>1</v>
      </c>
      <c r="BB452" t="str">
        <f t="shared" si="29"/>
        <v xml:space="preserve">N35DC   </v>
      </c>
      <c r="BC452">
        <v>1</v>
      </c>
      <c r="BE452">
        <v>0</v>
      </c>
      <c r="BF452">
        <v>0</v>
      </c>
      <c r="BG452">
        <v>0</v>
      </c>
      <c r="BH452">
        <v>1475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"17:44:28.847"</f>
        <v>17:44:28.847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16</v>
      </c>
      <c r="CR452">
        <v>3</v>
      </c>
      <c r="CW452">
        <v>203706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"10/21/2020 17:44:20.912"</f>
        <v>10/21/2020 17:44:20.912</v>
      </c>
      <c r="C453" t="str">
        <f t="shared" si="28"/>
        <v>FFDFD3C0</v>
      </c>
      <c r="D453" t="s">
        <v>124</v>
      </c>
      <c r="E453">
        <v>2</v>
      </c>
      <c r="H453">
        <v>14</v>
      </c>
      <c r="I453" t="s">
        <v>125</v>
      </c>
      <c r="J453" t="s">
        <v>126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"17:44:28.844"</f>
        <v>17:44:28.844</v>
      </c>
      <c r="T453" t="str">
        <f>"17:44:28.444"</f>
        <v>17:44:28.444</v>
      </c>
      <c r="U453" t="str">
        <f t="shared" si="31"/>
        <v>A3E2C2</v>
      </c>
      <c r="V453">
        <v>0</v>
      </c>
      <c r="W453">
        <v>0</v>
      </c>
      <c r="X453">
        <v>1</v>
      </c>
      <c r="Z453">
        <v>0</v>
      </c>
      <c r="AA453">
        <v>10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1</v>
      </c>
      <c r="AH453">
        <v>0</v>
      </c>
      <c r="AI453" t="s">
        <v>308</v>
      </c>
      <c r="AJ453">
        <v>30.087990999999999</v>
      </c>
      <c r="AK453" t="s">
        <v>309</v>
      </c>
      <c r="AL453">
        <v>-89.931121000000005</v>
      </c>
      <c r="AM453">
        <v>100</v>
      </c>
      <c r="AN453">
        <v>1400</v>
      </c>
      <c r="AO453" t="s">
        <v>118</v>
      </c>
      <c r="AP453">
        <v>88</v>
      </c>
      <c r="AQ453">
        <v>112</v>
      </c>
      <c r="AR453">
        <v>128</v>
      </c>
      <c r="AZ453">
        <v>1200</v>
      </c>
      <c r="BA453">
        <v>1</v>
      </c>
      <c r="BB453" t="str">
        <f t="shared" si="29"/>
        <v xml:space="preserve">N35DC   </v>
      </c>
      <c r="BC453">
        <v>1</v>
      </c>
      <c r="BE453">
        <v>0</v>
      </c>
      <c r="BF453">
        <v>0</v>
      </c>
      <c r="BG453">
        <v>0</v>
      </c>
      <c r="BH453">
        <v>1475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"17:44:28.847"</f>
        <v>17:44:28.847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16</v>
      </c>
      <c r="CR453">
        <v>3</v>
      </c>
      <c r="CW453">
        <v>203706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"10/21/2020 17:44:20.912"</f>
        <v>10/21/2020 17:44:20.912</v>
      </c>
      <c r="C454" t="str">
        <f t="shared" si="28"/>
        <v>FFDFD3C0</v>
      </c>
      <c r="D454" t="s">
        <v>128</v>
      </c>
      <c r="E454">
        <v>9</v>
      </c>
      <c r="H454">
        <v>257</v>
      </c>
      <c r="I454" t="s">
        <v>129</v>
      </c>
      <c r="J454" t="s">
        <v>126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"17:44:28.844"</f>
        <v>17:44:28.844</v>
      </c>
      <c r="T454" t="str">
        <f>"17:44:28.444"</f>
        <v>17:44:28.444</v>
      </c>
      <c r="U454" t="str">
        <f t="shared" si="31"/>
        <v>A3E2C2</v>
      </c>
      <c r="V454">
        <v>0</v>
      </c>
      <c r="W454">
        <v>0</v>
      </c>
      <c r="X454">
        <v>1</v>
      </c>
      <c r="Z454">
        <v>0</v>
      </c>
      <c r="AA454">
        <v>10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1</v>
      </c>
      <c r="AH454">
        <v>0</v>
      </c>
      <c r="AI454" t="s">
        <v>308</v>
      </c>
      <c r="AJ454">
        <v>30.087990999999999</v>
      </c>
      <c r="AK454" t="s">
        <v>309</v>
      </c>
      <c r="AL454">
        <v>-89.931121000000005</v>
      </c>
      <c r="AM454">
        <v>100</v>
      </c>
      <c r="AN454">
        <v>1400</v>
      </c>
      <c r="AO454" t="s">
        <v>118</v>
      </c>
      <c r="AP454">
        <v>88</v>
      </c>
      <c r="AQ454">
        <v>112</v>
      </c>
      <c r="AR454">
        <v>128</v>
      </c>
      <c r="AZ454">
        <v>1200</v>
      </c>
      <c r="BA454">
        <v>1</v>
      </c>
      <c r="BB454" t="str">
        <f t="shared" si="29"/>
        <v xml:space="preserve">N35DC   </v>
      </c>
      <c r="BC454">
        <v>1</v>
      </c>
      <c r="BE454">
        <v>0</v>
      </c>
      <c r="BF454">
        <v>0</v>
      </c>
      <c r="BG454">
        <v>0</v>
      </c>
      <c r="BH454">
        <v>1475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"17:44:28.847"</f>
        <v>17:44:28.847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16</v>
      </c>
      <c r="CR454">
        <v>3</v>
      </c>
      <c r="CW454">
        <v>203706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"10/21/2020 17:44:23.771"</f>
        <v>10/21/2020 17:44:23.771</v>
      </c>
      <c r="C455" t="str">
        <f t="shared" si="28"/>
        <v>FFDFD3C0</v>
      </c>
      <c r="D455" t="s">
        <v>130</v>
      </c>
      <c r="E455">
        <v>3</v>
      </c>
      <c r="F455">
        <v>2003</v>
      </c>
      <c r="G455" t="s">
        <v>131</v>
      </c>
      <c r="J455" t="s">
        <v>132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"17:44:31.695"</f>
        <v>17:44:31.695</v>
      </c>
      <c r="T455" t="str">
        <f>"17:44:31.495"</f>
        <v>17:44:31.495</v>
      </c>
      <c r="U455" t="str">
        <f t="shared" si="31"/>
        <v>A3E2C2</v>
      </c>
      <c r="V455">
        <v>0</v>
      </c>
      <c r="W455">
        <v>0</v>
      </c>
      <c r="X455">
        <v>1</v>
      </c>
      <c r="Z455">
        <v>0</v>
      </c>
      <c r="AA455">
        <v>10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1</v>
      </c>
      <c r="AH455">
        <v>0</v>
      </c>
      <c r="AI455" t="s">
        <v>310</v>
      </c>
      <c r="AJ455">
        <v>30.089493000000001</v>
      </c>
      <c r="AK455" t="s">
        <v>311</v>
      </c>
      <c r="AL455">
        <v>-89.929833000000002</v>
      </c>
      <c r="AM455">
        <v>100</v>
      </c>
      <c r="AN455">
        <v>1400</v>
      </c>
      <c r="AO455" t="s">
        <v>118</v>
      </c>
      <c r="AP455">
        <v>85</v>
      </c>
      <c r="AQ455">
        <v>113</v>
      </c>
      <c r="AR455">
        <v>192</v>
      </c>
      <c r="AZ455">
        <v>1200</v>
      </c>
      <c r="BA455">
        <v>1</v>
      </c>
      <c r="BB455" t="str">
        <f t="shared" si="29"/>
        <v xml:space="preserve">N35DC   </v>
      </c>
      <c r="BC455">
        <v>1</v>
      </c>
      <c r="BE455">
        <v>0</v>
      </c>
      <c r="BF455">
        <v>0</v>
      </c>
      <c r="BG455">
        <v>0</v>
      </c>
      <c r="BH455">
        <v>1475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"17:44:31.697"</f>
        <v>17:44:31.697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16</v>
      </c>
      <c r="CR455">
        <v>0</v>
      </c>
      <c r="CW455">
        <v>5516713</v>
      </c>
      <c r="CY455">
        <v>1</v>
      </c>
      <c r="CZ455">
        <v>0</v>
      </c>
      <c r="DA455">
        <v>0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"10/21/2020 17:44:23.771"</f>
        <v>10/21/2020 17:44:23.771</v>
      </c>
      <c r="C456" t="str">
        <f t="shared" si="28"/>
        <v>FFDFD3C0</v>
      </c>
      <c r="D456" t="s">
        <v>124</v>
      </c>
      <c r="E456">
        <v>2</v>
      </c>
      <c r="H456">
        <v>14</v>
      </c>
      <c r="I456" t="s">
        <v>125</v>
      </c>
      <c r="J456" t="s">
        <v>126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"17:44:31.695"</f>
        <v>17:44:31.695</v>
      </c>
      <c r="T456" t="str">
        <f>"17:44:31.495"</f>
        <v>17:44:31.495</v>
      </c>
      <c r="U456" t="str">
        <f t="shared" si="31"/>
        <v>A3E2C2</v>
      </c>
      <c r="V456">
        <v>0</v>
      </c>
      <c r="W456">
        <v>0</v>
      </c>
      <c r="X456">
        <v>1</v>
      </c>
      <c r="Z456">
        <v>0</v>
      </c>
      <c r="AA456">
        <v>10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1</v>
      </c>
      <c r="AH456">
        <v>0</v>
      </c>
      <c r="AI456" t="s">
        <v>310</v>
      </c>
      <c r="AJ456">
        <v>30.089493000000001</v>
      </c>
      <c r="AK456" t="s">
        <v>311</v>
      </c>
      <c r="AL456">
        <v>-89.929833000000002</v>
      </c>
      <c r="AM456">
        <v>100</v>
      </c>
      <c r="AN456">
        <v>1400</v>
      </c>
      <c r="AO456" t="s">
        <v>118</v>
      </c>
      <c r="AP456">
        <v>85</v>
      </c>
      <c r="AQ456">
        <v>113</v>
      </c>
      <c r="AR456">
        <v>192</v>
      </c>
      <c r="AZ456">
        <v>1200</v>
      </c>
      <c r="BA456">
        <v>1</v>
      </c>
      <c r="BB456" t="str">
        <f t="shared" si="29"/>
        <v xml:space="preserve">N35DC   </v>
      </c>
      <c r="BC456">
        <v>1</v>
      </c>
      <c r="BE456">
        <v>0</v>
      </c>
      <c r="BF456">
        <v>0</v>
      </c>
      <c r="BG456">
        <v>0</v>
      </c>
      <c r="BH456">
        <v>1475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"17:44:31.697"</f>
        <v>17:44:31.697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16</v>
      </c>
      <c r="CR456">
        <v>0</v>
      </c>
      <c r="CW456">
        <v>5516713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"10/21/2020 17:44:23.771"</f>
        <v>10/21/2020 17:44:23.771</v>
      </c>
      <c r="C457" t="str">
        <f t="shared" si="28"/>
        <v>FFDFD3C0</v>
      </c>
      <c r="D457" t="s">
        <v>128</v>
      </c>
      <c r="E457">
        <v>9</v>
      </c>
      <c r="H457">
        <v>257</v>
      </c>
      <c r="I457" t="s">
        <v>129</v>
      </c>
      <c r="J457" t="s">
        <v>126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"17:44:31.695"</f>
        <v>17:44:31.695</v>
      </c>
      <c r="T457" t="str">
        <f>"17:44:31.495"</f>
        <v>17:44:31.495</v>
      </c>
      <c r="U457" t="str">
        <f t="shared" si="31"/>
        <v>A3E2C2</v>
      </c>
      <c r="V457">
        <v>0</v>
      </c>
      <c r="W457">
        <v>0</v>
      </c>
      <c r="X457">
        <v>1</v>
      </c>
      <c r="Z457">
        <v>0</v>
      </c>
      <c r="AA457">
        <v>10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1</v>
      </c>
      <c r="AH457">
        <v>0</v>
      </c>
      <c r="AI457" t="s">
        <v>310</v>
      </c>
      <c r="AJ457">
        <v>30.089493000000001</v>
      </c>
      <c r="AK457" t="s">
        <v>311</v>
      </c>
      <c r="AL457">
        <v>-89.929833000000002</v>
      </c>
      <c r="AM457">
        <v>100</v>
      </c>
      <c r="AN457">
        <v>1400</v>
      </c>
      <c r="AO457" t="s">
        <v>118</v>
      </c>
      <c r="AP457">
        <v>85</v>
      </c>
      <c r="AQ457">
        <v>113</v>
      </c>
      <c r="AR457">
        <v>192</v>
      </c>
      <c r="AZ457">
        <v>1200</v>
      </c>
      <c r="BA457">
        <v>1</v>
      </c>
      <c r="BB457" t="str">
        <f t="shared" si="29"/>
        <v xml:space="preserve">N35DC   </v>
      </c>
      <c r="BC457">
        <v>1</v>
      </c>
      <c r="BE457">
        <v>0</v>
      </c>
      <c r="BF457">
        <v>0</v>
      </c>
      <c r="BG457">
        <v>0</v>
      </c>
      <c r="BH457">
        <v>1475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"17:44:31.697"</f>
        <v>17:44:31.697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16</v>
      </c>
      <c r="CR457">
        <v>0</v>
      </c>
      <c r="CW457">
        <v>5516713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"10/21/2020 17:44:23.771"</f>
        <v>10/21/2020 17:44:23.771</v>
      </c>
      <c r="C458" t="str">
        <f t="shared" ref="C458:C521" si="32">"FFDFD3C0"</f>
        <v>FFDFD3C0</v>
      </c>
      <c r="D458" t="s">
        <v>133</v>
      </c>
      <c r="E458">
        <v>1</v>
      </c>
      <c r="F458">
        <v>1001</v>
      </c>
      <c r="G458" t="s">
        <v>114</v>
      </c>
      <c r="J458" t="s">
        <v>134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"17:44:31.695"</f>
        <v>17:44:31.695</v>
      </c>
      <c r="T458" t="str">
        <f>"17:44:31.495"</f>
        <v>17:44:31.495</v>
      </c>
      <c r="U458" t="str">
        <f t="shared" si="31"/>
        <v>A3E2C2</v>
      </c>
      <c r="V458">
        <v>0</v>
      </c>
      <c r="W458">
        <v>0</v>
      </c>
      <c r="X458">
        <v>1</v>
      </c>
      <c r="Z458">
        <v>0</v>
      </c>
      <c r="AA458">
        <v>10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1</v>
      </c>
      <c r="AH458">
        <v>0</v>
      </c>
      <c r="AI458" t="s">
        <v>310</v>
      </c>
      <c r="AJ458">
        <v>30.089493000000001</v>
      </c>
      <c r="AK458" t="s">
        <v>311</v>
      </c>
      <c r="AL458">
        <v>-89.929833000000002</v>
      </c>
      <c r="AM458">
        <v>100</v>
      </c>
      <c r="AN458">
        <v>1400</v>
      </c>
      <c r="AO458" t="s">
        <v>118</v>
      </c>
      <c r="AP458">
        <v>85</v>
      </c>
      <c r="AQ458">
        <v>113</v>
      </c>
      <c r="AR458">
        <v>192</v>
      </c>
      <c r="AZ458">
        <v>1200</v>
      </c>
      <c r="BA458">
        <v>1</v>
      </c>
      <c r="BB458" t="str">
        <f t="shared" ref="BB458:BB521" si="33">"N35DC   "</f>
        <v xml:space="preserve">N35DC   </v>
      </c>
      <c r="BC458">
        <v>1</v>
      </c>
      <c r="BE458">
        <v>0</v>
      </c>
      <c r="BF458">
        <v>0</v>
      </c>
      <c r="BG458">
        <v>0</v>
      </c>
      <c r="BH458">
        <v>1475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"17:44:31.697"</f>
        <v>17:44:31.697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16</v>
      </c>
      <c r="CR458">
        <v>0</v>
      </c>
      <c r="CW458">
        <v>5516713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"10/21/2020 17:44:23.771"</f>
        <v>10/21/2020 17:44:23.771</v>
      </c>
      <c r="C459" t="str">
        <f t="shared" si="32"/>
        <v>FFDFD3C0</v>
      </c>
      <c r="D459" t="s">
        <v>113</v>
      </c>
      <c r="E459">
        <v>4</v>
      </c>
      <c r="H459">
        <v>162</v>
      </c>
      <c r="I459" t="s">
        <v>114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"17:44:31.695"</f>
        <v>17:44:31.695</v>
      </c>
      <c r="T459" t="str">
        <f>"17:44:31.495"</f>
        <v>17:44:31.495</v>
      </c>
      <c r="U459" t="str">
        <f t="shared" si="31"/>
        <v>A3E2C2</v>
      </c>
      <c r="V459">
        <v>0</v>
      </c>
      <c r="W459">
        <v>0</v>
      </c>
      <c r="X459">
        <v>1</v>
      </c>
      <c r="Z459">
        <v>0</v>
      </c>
      <c r="AA459">
        <v>10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1</v>
      </c>
      <c r="AH459">
        <v>0</v>
      </c>
      <c r="AI459" t="s">
        <v>310</v>
      </c>
      <c r="AJ459">
        <v>30.089493000000001</v>
      </c>
      <c r="AK459" t="s">
        <v>311</v>
      </c>
      <c r="AL459">
        <v>-89.929833000000002</v>
      </c>
      <c r="AM459">
        <v>100</v>
      </c>
      <c r="AN459">
        <v>1400</v>
      </c>
      <c r="AO459" t="s">
        <v>118</v>
      </c>
      <c r="AP459">
        <v>85</v>
      </c>
      <c r="AQ459">
        <v>113</v>
      </c>
      <c r="AR459">
        <v>192</v>
      </c>
      <c r="AZ459">
        <v>1200</v>
      </c>
      <c r="BA459">
        <v>1</v>
      </c>
      <c r="BB459" t="str">
        <f t="shared" si="33"/>
        <v xml:space="preserve">N35DC   </v>
      </c>
      <c r="BC459">
        <v>1</v>
      </c>
      <c r="BE459">
        <v>0</v>
      </c>
      <c r="BF459">
        <v>0</v>
      </c>
      <c r="BG459">
        <v>0</v>
      </c>
      <c r="BH459">
        <v>1475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"17:44:31.697"</f>
        <v>17:44:31.697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16</v>
      </c>
      <c r="CR459">
        <v>0</v>
      </c>
      <c r="CW459">
        <v>5516713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"10/21/2020 17:44:24.933"</f>
        <v>10/21/2020 17:44:24.933</v>
      </c>
      <c r="C460" t="str">
        <f t="shared" si="32"/>
        <v>FFDFD3C0</v>
      </c>
      <c r="D460" t="s">
        <v>130</v>
      </c>
      <c r="E460">
        <v>3</v>
      </c>
      <c r="F460">
        <v>2003</v>
      </c>
      <c r="G460" t="s">
        <v>131</v>
      </c>
      <c r="J460" t="s">
        <v>132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ref="S460:T464" si="34">"17:44:32.852"</f>
        <v>17:44:32.852</v>
      </c>
      <c r="T460" t="str">
        <f t="shared" si="34"/>
        <v>17:44:32.852</v>
      </c>
      <c r="U460" t="str">
        <f t="shared" si="31"/>
        <v>A3E2C2</v>
      </c>
      <c r="V460">
        <v>0</v>
      </c>
      <c r="W460">
        <v>0</v>
      </c>
      <c r="X460">
        <v>1</v>
      </c>
      <c r="Z460">
        <v>0</v>
      </c>
      <c r="AA460">
        <v>10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1</v>
      </c>
      <c r="AH460">
        <v>0</v>
      </c>
      <c r="AI460" t="s">
        <v>312</v>
      </c>
      <c r="AJ460">
        <v>30.090094000000001</v>
      </c>
      <c r="AK460" t="s">
        <v>313</v>
      </c>
      <c r="AL460">
        <v>-89.929339999999996</v>
      </c>
      <c r="AM460">
        <v>100</v>
      </c>
      <c r="AN460">
        <v>1400</v>
      </c>
      <c r="AO460" t="s">
        <v>118</v>
      </c>
      <c r="AP460">
        <v>84</v>
      </c>
      <c r="AQ460">
        <v>114</v>
      </c>
      <c r="AR460">
        <v>256</v>
      </c>
      <c r="AZ460">
        <v>1200</v>
      </c>
      <c r="BA460">
        <v>1</v>
      </c>
      <c r="BB460" t="str">
        <f t="shared" si="33"/>
        <v xml:space="preserve">N35DC   </v>
      </c>
      <c r="BC460">
        <v>1</v>
      </c>
      <c r="BE460">
        <v>0</v>
      </c>
      <c r="BF460">
        <v>0</v>
      </c>
      <c r="BG460">
        <v>0</v>
      </c>
      <c r="BH460">
        <v>1500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"17:44:32.852"</f>
        <v>17:44:32.852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16</v>
      </c>
      <c r="CR460">
        <v>0</v>
      </c>
      <c r="CW460">
        <v>5517613</v>
      </c>
      <c r="CY460">
        <v>1</v>
      </c>
      <c r="CZ460">
        <v>0</v>
      </c>
      <c r="DA460">
        <v>0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"10/21/2020 17:44:24.933"</f>
        <v>10/21/2020 17:44:24.933</v>
      </c>
      <c r="C461" t="str">
        <f t="shared" si="32"/>
        <v>FFDFD3C0</v>
      </c>
      <c r="D461" t="s">
        <v>124</v>
      </c>
      <c r="E461">
        <v>2</v>
      </c>
      <c r="H461">
        <v>14</v>
      </c>
      <c r="I461" t="s">
        <v>125</v>
      </c>
      <c r="J461" t="s">
        <v>126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34"/>
        <v>17:44:32.852</v>
      </c>
      <c r="T461" t="str">
        <f t="shared" si="34"/>
        <v>17:44:32.852</v>
      </c>
      <c r="U461" t="str">
        <f t="shared" si="31"/>
        <v>A3E2C2</v>
      </c>
      <c r="V461">
        <v>0</v>
      </c>
      <c r="W461">
        <v>0</v>
      </c>
      <c r="X461">
        <v>1</v>
      </c>
      <c r="Z461">
        <v>0</v>
      </c>
      <c r="AA461">
        <v>10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1</v>
      </c>
      <c r="AH461">
        <v>0</v>
      </c>
      <c r="AI461" t="s">
        <v>312</v>
      </c>
      <c r="AJ461">
        <v>30.090094000000001</v>
      </c>
      <c r="AK461" t="s">
        <v>313</v>
      </c>
      <c r="AL461">
        <v>-89.929339999999996</v>
      </c>
      <c r="AM461">
        <v>100</v>
      </c>
      <c r="AN461">
        <v>1400</v>
      </c>
      <c r="AO461" t="s">
        <v>118</v>
      </c>
      <c r="AP461">
        <v>84</v>
      </c>
      <c r="AQ461">
        <v>114</v>
      </c>
      <c r="AR461">
        <v>256</v>
      </c>
      <c r="AZ461">
        <v>1200</v>
      </c>
      <c r="BA461">
        <v>1</v>
      </c>
      <c r="BB461" t="str">
        <f t="shared" si="33"/>
        <v xml:space="preserve">N35DC   </v>
      </c>
      <c r="BC461">
        <v>1</v>
      </c>
      <c r="BE461">
        <v>0</v>
      </c>
      <c r="BF461">
        <v>0</v>
      </c>
      <c r="BG461">
        <v>0</v>
      </c>
      <c r="BH461">
        <v>1500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"17:44:32.852"</f>
        <v>17:44:32.852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16</v>
      </c>
      <c r="CR461">
        <v>0</v>
      </c>
      <c r="CW461">
        <v>5517613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"10/21/2020 17:44:24.933"</f>
        <v>10/21/2020 17:44:24.933</v>
      </c>
      <c r="C462" t="str">
        <f t="shared" si="32"/>
        <v>FFDFD3C0</v>
      </c>
      <c r="D462" t="s">
        <v>133</v>
      </c>
      <c r="E462">
        <v>1</v>
      </c>
      <c r="F462">
        <v>1001</v>
      </c>
      <c r="G462" t="s">
        <v>114</v>
      </c>
      <c r="J462" t="s">
        <v>134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34"/>
        <v>17:44:32.852</v>
      </c>
      <c r="T462" t="str">
        <f t="shared" si="34"/>
        <v>17:44:32.852</v>
      </c>
      <c r="U462" t="str">
        <f t="shared" si="31"/>
        <v>A3E2C2</v>
      </c>
      <c r="V462">
        <v>0</v>
      </c>
      <c r="W462">
        <v>0</v>
      </c>
      <c r="X462">
        <v>1</v>
      </c>
      <c r="Z462">
        <v>0</v>
      </c>
      <c r="AA462">
        <v>10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1</v>
      </c>
      <c r="AH462">
        <v>0</v>
      </c>
      <c r="AI462" t="s">
        <v>312</v>
      </c>
      <c r="AJ462">
        <v>30.090094000000001</v>
      </c>
      <c r="AK462" t="s">
        <v>313</v>
      </c>
      <c r="AL462">
        <v>-89.929339999999996</v>
      </c>
      <c r="AM462">
        <v>100</v>
      </c>
      <c r="AN462">
        <v>1400</v>
      </c>
      <c r="AO462" t="s">
        <v>118</v>
      </c>
      <c r="AP462">
        <v>84</v>
      </c>
      <c r="AQ462">
        <v>114</v>
      </c>
      <c r="AR462">
        <v>256</v>
      </c>
      <c r="AZ462">
        <v>1200</v>
      </c>
      <c r="BA462">
        <v>1</v>
      </c>
      <c r="BB462" t="str">
        <f t="shared" si="33"/>
        <v xml:space="preserve">N35DC   </v>
      </c>
      <c r="BC462">
        <v>1</v>
      </c>
      <c r="BE462">
        <v>0</v>
      </c>
      <c r="BF462">
        <v>0</v>
      </c>
      <c r="BG462">
        <v>0</v>
      </c>
      <c r="BH462">
        <v>1500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"17:44:32.852"</f>
        <v>17:44:32.852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16</v>
      </c>
      <c r="CR462">
        <v>0</v>
      </c>
      <c r="CW462">
        <v>5517613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"10/21/2020 17:44:24.933"</f>
        <v>10/21/2020 17:44:24.933</v>
      </c>
      <c r="C463" t="str">
        <f t="shared" si="32"/>
        <v>FFDFD3C0</v>
      </c>
      <c r="D463" t="s">
        <v>128</v>
      </c>
      <c r="E463">
        <v>9</v>
      </c>
      <c r="H463">
        <v>257</v>
      </c>
      <c r="I463" t="s">
        <v>129</v>
      </c>
      <c r="J463" t="s">
        <v>126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34"/>
        <v>17:44:32.852</v>
      </c>
      <c r="T463" t="str">
        <f t="shared" si="34"/>
        <v>17:44:32.852</v>
      </c>
      <c r="U463" t="str">
        <f t="shared" si="31"/>
        <v>A3E2C2</v>
      </c>
      <c r="V463">
        <v>0</v>
      </c>
      <c r="W463">
        <v>0</v>
      </c>
      <c r="X463">
        <v>1</v>
      </c>
      <c r="Z463">
        <v>0</v>
      </c>
      <c r="AA463">
        <v>10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1</v>
      </c>
      <c r="AH463">
        <v>0</v>
      </c>
      <c r="AI463" t="s">
        <v>312</v>
      </c>
      <c r="AJ463">
        <v>30.090094000000001</v>
      </c>
      <c r="AK463" t="s">
        <v>313</v>
      </c>
      <c r="AL463">
        <v>-89.929339999999996</v>
      </c>
      <c r="AM463">
        <v>100</v>
      </c>
      <c r="AN463">
        <v>1400</v>
      </c>
      <c r="AO463" t="s">
        <v>118</v>
      </c>
      <c r="AP463">
        <v>84</v>
      </c>
      <c r="AQ463">
        <v>114</v>
      </c>
      <c r="AR463">
        <v>256</v>
      </c>
      <c r="AZ463">
        <v>1200</v>
      </c>
      <c r="BA463">
        <v>1</v>
      </c>
      <c r="BB463" t="str">
        <f t="shared" si="33"/>
        <v xml:space="preserve">N35DC   </v>
      </c>
      <c r="BC463">
        <v>1</v>
      </c>
      <c r="BE463">
        <v>0</v>
      </c>
      <c r="BF463">
        <v>0</v>
      </c>
      <c r="BG463">
        <v>0</v>
      </c>
      <c r="BH463">
        <v>1500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"17:44:32.852"</f>
        <v>17:44:32.852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16</v>
      </c>
      <c r="CR463">
        <v>0</v>
      </c>
      <c r="CW463">
        <v>5517613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"10/21/2020 17:44:24.933"</f>
        <v>10/21/2020 17:44:24.933</v>
      </c>
      <c r="C464" t="str">
        <f t="shared" si="32"/>
        <v>FFDFD3C0</v>
      </c>
      <c r="D464" t="s">
        <v>113</v>
      </c>
      <c r="E464">
        <v>4</v>
      </c>
      <c r="H464">
        <v>162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34"/>
        <v>17:44:32.852</v>
      </c>
      <c r="T464" t="str">
        <f t="shared" si="34"/>
        <v>17:44:32.852</v>
      </c>
      <c r="U464" t="str">
        <f t="shared" si="31"/>
        <v>A3E2C2</v>
      </c>
      <c r="V464">
        <v>0</v>
      </c>
      <c r="W464">
        <v>0</v>
      </c>
      <c r="X464">
        <v>1</v>
      </c>
      <c r="Z464">
        <v>0</v>
      </c>
      <c r="AA464">
        <v>10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1</v>
      </c>
      <c r="AH464">
        <v>0</v>
      </c>
      <c r="AI464" t="s">
        <v>312</v>
      </c>
      <c r="AJ464">
        <v>30.090094000000001</v>
      </c>
      <c r="AK464" t="s">
        <v>313</v>
      </c>
      <c r="AL464">
        <v>-89.929339999999996</v>
      </c>
      <c r="AM464">
        <v>100</v>
      </c>
      <c r="AN464">
        <v>1400</v>
      </c>
      <c r="AO464" t="s">
        <v>118</v>
      </c>
      <c r="AP464">
        <v>84</v>
      </c>
      <c r="AQ464">
        <v>114</v>
      </c>
      <c r="AR464">
        <v>256</v>
      </c>
      <c r="AZ464">
        <v>1200</v>
      </c>
      <c r="BA464">
        <v>1</v>
      </c>
      <c r="BB464" t="str">
        <f t="shared" si="33"/>
        <v xml:space="preserve">N35DC   </v>
      </c>
      <c r="BC464">
        <v>1</v>
      </c>
      <c r="BE464">
        <v>0</v>
      </c>
      <c r="BF464">
        <v>0</v>
      </c>
      <c r="BG464">
        <v>0</v>
      </c>
      <c r="BH464">
        <v>1500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"17:44:32.852"</f>
        <v>17:44:32.852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16</v>
      </c>
      <c r="CR464">
        <v>0</v>
      </c>
      <c r="CW464">
        <v>5517613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"10/21/2020 17:44:27.998"</f>
        <v>10/21/2020 17:44:27.998</v>
      </c>
      <c r="C465" t="str">
        <f t="shared" si="32"/>
        <v>FFDFD3C0</v>
      </c>
      <c r="D465" t="s">
        <v>113</v>
      </c>
      <c r="E465">
        <v>4</v>
      </c>
      <c r="H465">
        <v>162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"17:44:35.922"</f>
        <v>17:44:35.922</v>
      </c>
      <c r="T465" t="str">
        <f>"17:44:35.822"</f>
        <v>17:44:35.822</v>
      </c>
      <c r="U465" t="str">
        <f t="shared" si="31"/>
        <v>A3E2C2</v>
      </c>
      <c r="V465">
        <v>0</v>
      </c>
      <c r="W465">
        <v>0</v>
      </c>
      <c r="X465">
        <v>1</v>
      </c>
      <c r="Z465">
        <v>0</v>
      </c>
      <c r="AA465">
        <v>10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1</v>
      </c>
      <c r="AH465">
        <v>0</v>
      </c>
      <c r="AI465" t="s">
        <v>314</v>
      </c>
      <c r="AJ465">
        <v>30.091746000000001</v>
      </c>
      <c r="AK465" t="s">
        <v>315</v>
      </c>
      <c r="AL465">
        <v>-89.927987999999999</v>
      </c>
      <c r="AM465">
        <v>100</v>
      </c>
      <c r="AN465">
        <v>1400</v>
      </c>
      <c r="AO465" t="s">
        <v>118</v>
      </c>
      <c r="AP465">
        <v>80</v>
      </c>
      <c r="AQ465">
        <v>116</v>
      </c>
      <c r="AR465">
        <v>128</v>
      </c>
      <c r="AZ465">
        <v>1200</v>
      </c>
      <c r="BA465">
        <v>1</v>
      </c>
      <c r="BB465" t="str">
        <f t="shared" si="33"/>
        <v xml:space="preserve">N35DC   </v>
      </c>
      <c r="BC465">
        <v>1</v>
      </c>
      <c r="BE465">
        <v>0</v>
      </c>
      <c r="BF465">
        <v>0</v>
      </c>
      <c r="BG465">
        <v>0</v>
      </c>
      <c r="BH465">
        <v>1500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"17:44:35.927"</f>
        <v>17:44:35.927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16</v>
      </c>
      <c r="CR465">
        <v>0</v>
      </c>
      <c r="CW465">
        <v>5519829</v>
      </c>
      <c r="CY465">
        <v>1</v>
      </c>
      <c r="CZ465">
        <v>0</v>
      </c>
      <c r="DA465">
        <v>0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"10/21/2020 17:44:27.998"</f>
        <v>10/21/2020 17:44:27.998</v>
      </c>
      <c r="C466" t="str">
        <f t="shared" si="32"/>
        <v>FFDFD3C0</v>
      </c>
      <c r="D466" t="s">
        <v>130</v>
      </c>
      <c r="E466">
        <v>3</v>
      </c>
      <c r="F466">
        <v>2003</v>
      </c>
      <c r="G466" t="s">
        <v>131</v>
      </c>
      <c r="J466" t="s">
        <v>132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"17:44:35.922"</f>
        <v>17:44:35.922</v>
      </c>
      <c r="T466" t="str">
        <f>"17:44:35.822"</f>
        <v>17:44:35.822</v>
      </c>
      <c r="U466" t="str">
        <f t="shared" si="31"/>
        <v>A3E2C2</v>
      </c>
      <c r="V466">
        <v>0</v>
      </c>
      <c r="W466">
        <v>0</v>
      </c>
      <c r="X466">
        <v>1</v>
      </c>
      <c r="Z466">
        <v>0</v>
      </c>
      <c r="AA466">
        <v>10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1</v>
      </c>
      <c r="AH466">
        <v>0</v>
      </c>
      <c r="AI466" t="s">
        <v>314</v>
      </c>
      <c r="AJ466">
        <v>30.091746000000001</v>
      </c>
      <c r="AK466" t="s">
        <v>315</v>
      </c>
      <c r="AL466">
        <v>-89.927987999999999</v>
      </c>
      <c r="AM466">
        <v>100</v>
      </c>
      <c r="AN466">
        <v>1400</v>
      </c>
      <c r="AO466" t="s">
        <v>118</v>
      </c>
      <c r="AP466">
        <v>80</v>
      </c>
      <c r="AQ466">
        <v>116</v>
      </c>
      <c r="AR466">
        <v>128</v>
      </c>
      <c r="AZ466">
        <v>1200</v>
      </c>
      <c r="BA466">
        <v>1</v>
      </c>
      <c r="BB466" t="str">
        <f t="shared" si="33"/>
        <v xml:space="preserve">N35DC   </v>
      </c>
      <c r="BC466">
        <v>1</v>
      </c>
      <c r="BE466">
        <v>0</v>
      </c>
      <c r="BF466">
        <v>0</v>
      </c>
      <c r="BG466">
        <v>0</v>
      </c>
      <c r="BH466">
        <v>1500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"17:44:35.927"</f>
        <v>17:44:35.927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16</v>
      </c>
      <c r="CR466">
        <v>0</v>
      </c>
      <c r="CW466">
        <v>5519829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"10/21/2020 17:44:27.998"</f>
        <v>10/21/2020 17:44:27.998</v>
      </c>
      <c r="C467" t="str">
        <f t="shared" si="32"/>
        <v>FFDFD3C0</v>
      </c>
      <c r="D467" t="s">
        <v>133</v>
      </c>
      <c r="E467">
        <v>1</v>
      </c>
      <c r="F467">
        <v>1001</v>
      </c>
      <c r="G467" t="s">
        <v>114</v>
      </c>
      <c r="J467" t="s">
        <v>134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"17:44:35.922"</f>
        <v>17:44:35.922</v>
      </c>
      <c r="T467" t="str">
        <f>"17:44:35.822"</f>
        <v>17:44:35.822</v>
      </c>
      <c r="U467" t="str">
        <f t="shared" si="31"/>
        <v>A3E2C2</v>
      </c>
      <c r="V467">
        <v>0</v>
      </c>
      <c r="W467">
        <v>0</v>
      </c>
      <c r="X467">
        <v>1</v>
      </c>
      <c r="Z467">
        <v>0</v>
      </c>
      <c r="AA467">
        <v>10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1</v>
      </c>
      <c r="AH467">
        <v>0</v>
      </c>
      <c r="AI467" t="s">
        <v>314</v>
      </c>
      <c r="AJ467">
        <v>30.091746000000001</v>
      </c>
      <c r="AK467" t="s">
        <v>315</v>
      </c>
      <c r="AL467">
        <v>-89.927987999999999</v>
      </c>
      <c r="AM467">
        <v>100</v>
      </c>
      <c r="AN467">
        <v>1400</v>
      </c>
      <c r="AO467" t="s">
        <v>118</v>
      </c>
      <c r="AP467">
        <v>80</v>
      </c>
      <c r="AQ467">
        <v>116</v>
      </c>
      <c r="AR467">
        <v>128</v>
      </c>
      <c r="AZ467">
        <v>1200</v>
      </c>
      <c r="BA467">
        <v>1</v>
      </c>
      <c r="BB467" t="str">
        <f t="shared" si="33"/>
        <v xml:space="preserve">N35DC   </v>
      </c>
      <c r="BC467">
        <v>1</v>
      </c>
      <c r="BE467">
        <v>0</v>
      </c>
      <c r="BF467">
        <v>0</v>
      </c>
      <c r="BG467">
        <v>0</v>
      </c>
      <c r="BH467">
        <v>1500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"17:44:35.927"</f>
        <v>17:44:35.927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16</v>
      </c>
      <c r="CR467">
        <v>0</v>
      </c>
      <c r="CW467">
        <v>5519829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"10/21/2020 17:44:27.998"</f>
        <v>10/21/2020 17:44:27.998</v>
      </c>
      <c r="C468" t="str">
        <f t="shared" si="32"/>
        <v>FFDFD3C0</v>
      </c>
      <c r="D468" t="s">
        <v>124</v>
      </c>
      <c r="E468">
        <v>2</v>
      </c>
      <c r="H468">
        <v>14</v>
      </c>
      <c r="I468" t="s">
        <v>125</v>
      </c>
      <c r="J468" t="s">
        <v>126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"17:44:35.922"</f>
        <v>17:44:35.922</v>
      </c>
      <c r="T468" t="str">
        <f>"17:44:35.822"</f>
        <v>17:44:35.822</v>
      </c>
      <c r="U468" t="str">
        <f t="shared" si="31"/>
        <v>A3E2C2</v>
      </c>
      <c r="V468">
        <v>0</v>
      </c>
      <c r="W468">
        <v>0</v>
      </c>
      <c r="X468">
        <v>1</v>
      </c>
      <c r="Z468">
        <v>0</v>
      </c>
      <c r="AA468">
        <v>10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1</v>
      </c>
      <c r="AH468">
        <v>0</v>
      </c>
      <c r="AI468" t="s">
        <v>314</v>
      </c>
      <c r="AJ468">
        <v>30.091746000000001</v>
      </c>
      <c r="AK468" t="s">
        <v>315</v>
      </c>
      <c r="AL468">
        <v>-89.927987999999999</v>
      </c>
      <c r="AM468">
        <v>100</v>
      </c>
      <c r="AN468">
        <v>1400</v>
      </c>
      <c r="AO468" t="s">
        <v>118</v>
      </c>
      <c r="AP468">
        <v>80</v>
      </c>
      <c r="AQ468">
        <v>116</v>
      </c>
      <c r="AR468">
        <v>128</v>
      </c>
      <c r="AZ468">
        <v>1200</v>
      </c>
      <c r="BA468">
        <v>1</v>
      </c>
      <c r="BB468" t="str">
        <f t="shared" si="33"/>
        <v xml:space="preserve">N35DC   </v>
      </c>
      <c r="BC468">
        <v>1</v>
      </c>
      <c r="BE468">
        <v>0</v>
      </c>
      <c r="BF468">
        <v>0</v>
      </c>
      <c r="BG468">
        <v>0</v>
      </c>
      <c r="BH468">
        <v>1500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"17:44:35.927"</f>
        <v>17:44:35.927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16</v>
      </c>
      <c r="CR468">
        <v>0</v>
      </c>
      <c r="CW468">
        <v>5519829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"10/21/2020 17:44:27.998"</f>
        <v>10/21/2020 17:44:27.998</v>
      </c>
      <c r="C469" t="str">
        <f t="shared" si="32"/>
        <v>FFDFD3C0</v>
      </c>
      <c r="D469" t="s">
        <v>128</v>
      </c>
      <c r="E469">
        <v>9</v>
      </c>
      <c r="H469">
        <v>257</v>
      </c>
      <c r="I469" t="s">
        <v>129</v>
      </c>
      <c r="J469" t="s">
        <v>126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"17:44:35.922"</f>
        <v>17:44:35.922</v>
      </c>
      <c r="T469" t="str">
        <f>"17:44:35.822"</f>
        <v>17:44:35.822</v>
      </c>
      <c r="U469" t="str">
        <f t="shared" si="31"/>
        <v>A3E2C2</v>
      </c>
      <c r="V469">
        <v>0</v>
      </c>
      <c r="W469">
        <v>0</v>
      </c>
      <c r="X469">
        <v>1</v>
      </c>
      <c r="Z469">
        <v>0</v>
      </c>
      <c r="AA469">
        <v>10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1</v>
      </c>
      <c r="AH469">
        <v>0</v>
      </c>
      <c r="AI469" t="s">
        <v>314</v>
      </c>
      <c r="AJ469">
        <v>30.091746000000001</v>
      </c>
      <c r="AK469" t="s">
        <v>315</v>
      </c>
      <c r="AL469">
        <v>-89.927987999999999</v>
      </c>
      <c r="AM469">
        <v>100</v>
      </c>
      <c r="AN469">
        <v>1400</v>
      </c>
      <c r="AO469" t="s">
        <v>118</v>
      </c>
      <c r="AP469">
        <v>80</v>
      </c>
      <c r="AQ469">
        <v>116</v>
      </c>
      <c r="AR469">
        <v>128</v>
      </c>
      <c r="AZ469">
        <v>1200</v>
      </c>
      <c r="BA469">
        <v>1</v>
      </c>
      <c r="BB469" t="str">
        <f t="shared" si="33"/>
        <v xml:space="preserve">N35DC   </v>
      </c>
      <c r="BC469">
        <v>1</v>
      </c>
      <c r="BE469">
        <v>0</v>
      </c>
      <c r="BF469">
        <v>0</v>
      </c>
      <c r="BG469">
        <v>0</v>
      </c>
      <c r="BH469">
        <v>1500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"17:44:35.927"</f>
        <v>17:44:35.927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16</v>
      </c>
      <c r="CR469">
        <v>0</v>
      </c>
      <c r="CW469">
        <v>5519829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"10/21/2020 17:44:28.859"</f>
        <v>10/21/2020 17:44:28.859</v>
      </c>
      <c r="C470" t="str">
        <f t="shared" si="32"/>
        <v>FFDFD3C0</v>
      </c>
      <c r="D470" t="s">
        <v>113</v>
      </c>
      <c r="E470">
        <v>4</v>
      </c>
      <c r="H470">
        <v>162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"17:44:36.781"</f>
        <v>17:44:36.781</v>
      </c>
      <c r="T470" t="str">
        <f>"17:44:36.381"</f>
        <v>17:44:36.381</v>
      </c>
      <c r="U470" t="str">
        <f t="shared" si="31"/>
        <v>A3E2C2</v>
      </c>
      <c r="V470">
        <v>0</v>
      </c>
      <c r="W470">
        <v>0</v>
      </c>
      <c r="X470">
        <v>1</v>
      </c>
      <c r="Z470">
        <v>0</v>
      </c>
      <c r="AA470">
        <v>10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1</v>
      </c>
      <c r="AH470">
        <v>0</v>
      </c>
      <c r="AI470" t="s">
        <v>316</v>
      </c>
      <c r="AJ470">
        <v>30.092196000000001</v>
      </c>
      <c r="AK470" t="s">
        <v>317</v>
      </c>
      <c r="AL470">
        <v>-89.927622999999997</v>
      </c>
      <c r="AM470">
        <v>100</v>
      </c>
      <c r="AN470">
        <v>1400</v>
      </c>
      <c r="AO470" t="s">
        <v>118</v>
      </c>
      <c r="AP470">
        <v>79</v>
      </c>
      <c r="AQ470">
        <v>116</v>
      </c>
      <c r="AR470">
        <v>128</v>
      </c>
      <c r="AZ470">
        <v>1200</v>
      </c>
      <c r="BA470">
        <v>1</v>
      </c>
      <c r="BB470" t="str">
        <f t="shared" si="33"/>
        <v xml:space="preserve">N35DC   </v>
      </c>
      <c r="BC470">
        <v>1</v>
      </c>
      <c r="BE470">
        <v>0</v>
      </c>
      <c r="BF470">
        <v>0</v>
      </c>
      <c r="BG470">
        <v>0</v>
      </c>
      <c r="BH470">
        <v>1500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"17:44:36.782"</f>
        <v>17:44:36.782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16</v>
      </c>
      <c r="CR470">
        <v>0</v>
      </c>
      <c r="CW470">
        <v>5520487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"10/21/2020 17:44:28.859"</f>
        <v>10/21/2020 17:44:28.859</v>
      </c>
      <c r="C471" t="str">
        <f t="shared" si="32"/>
        <v>FFDFD3C0</v>
      </c>
      <c r="D471" t="s">
        <v>133</v>
      </c>
      <c r="E471">
        <v>1</v>
      </c>
      <c r="F471">
        <v>1001</v>
      </c>
      <c r="G471" t="s">
        <v>114</v>
      </c>
      <c r="J471" t="s">
        <v>134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"17:44:36.781"</f>
        <v>17:44:36.781</v>
      </c>
      <c r="T471" t="str">
        <f>"17:44:36.381"</f>
        <v>17:44:36.381</v>
      </c>
      <c r="U471" t="str">
        <f t="shared" si="31"/>
        <v>A3E2C2</v>
      </c>
      <c r="V471">
        <v>0</v>
      </c>
      <c r="W471">
        <v>0</v>
      </c>
      <c r="X471">
        <v>1</v>
      </c>
      <c r="Z471">
        <v>0</v>
      </c>
      <c r="AA471">
        <v>10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1</v>
      </c>
      <c r="AH471">
        <v>0</v>
      </c>
      <c r="AI471" t="s">
        <v>316</v>
      </c>
      <c r="AJ471">
        <v>30.092196000000001</v>
      </c>
      <c r="AK471" t="s">
        <v>317</v>
      </c>
      <c r="AL471">
        <v>-89.927622999999997</v>
      </c>
      <c r="AM471">
        <v>100</v>
      </c>
      <c r="AN471">
        <v>1400</v>
      </c>
      <c r="AO471" t="s">
        <v>118</v>
      </c>
      <c r="AP471">
        <v>79</v>
      </c>
      <c r="AQ471">
        <v>116</v>
      </c>
      <c r="AR471">
        <v>128</v>
      </c>
      <c r="AZ471">
        <v>1200</v>
      </c>
      <c r="BA471">
        <v>1</v>
      </c>
      <c r="BB471" t="str">
        <f t="shared" si="33"/>
        <v xml:space="preserve">N35DC   </v>
      </c>
      <c r="BC471">
        <v>1</v>
      </c>
      <c r="BE471">
        <v>0</v>
      </c>
      <c r="BF471">
        <v>0</v>
      </c>
      <c r="BG471">
        <v>0</v>
      </c>
      <c r="BH471">
        <v>1500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"17:44:36.782"</f>
        <v>17:44:36.782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16</v>
      </c>
      <c r="CR471">
        <v>0</v>
      </c>
      <c r="CW471">
        <v>5520487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"10/21/2020 17:44:28.859"</f>
        <v>10/21/2020 17:44:28.859</v>
      </c>
      <c r="C472" t="str">
        <f t="shared" si="32"/>
        <v>FFDFD3C0</v>
      </c>
      <c r="D472" t="s">
        <v>130</v>
      </c>
      <c r="E472">
        <v>3</v>
      </c>
      <c r="F472">
        <v>2003</v>
      </c>
      <c r="G472" t="s">
        <v>131</v>
      </c>
      <c r="J472" t="s">
        <v>132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"17:44:36.781"</f>
        <v>17:44:36.781</v>
      </c>
      <c r="T472" t="str">
        <f>"17:44:36.381"</f>
        <v>17:44:36.381</v>
      </c>
      <c r="U472" t="str">
        <f t="shared" si="31"/>
        <v>A3E2C2</v>
      </c>
      <c r="V472">
        <v>0</v>
      </c>
      <c r="W472">
        <v>0</v>
      </c>
      <c r="X472">
        <v>1</v>
      </c>
      <c r="Z472">
        <v>0</v>
      </c>
      <c r="AA472">
        <v>10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1</v>
      </c>
      <c r="AH472">
        <v>0</v>
      </c>
      <c r="AI472" t="s">
        <v>316</v>
      </c>
      <c r="AJ472">
        <v>30.092196000000001</v>
      </c>
      <c r="AK472" t="s">
        <v>317</v>
      </c>
      <c r="AL472">
        <v>-89.927622999999997</v>
      </c>
      <c r="AM472">
        <v>100</v>
      </c>
      <c r="AN472">
        <v>1400</v>
      </c>
      <c r="AO472" t="s">
        <v>118</v>
      </c>
      <c r="AP472">
        <v>79</v>
      </c>
      <c r="AQ472">
        <v>116</v>
      </c>
      <c r="AR472">
        <v>128</v>
      </c>
      <c r="AZ472">
        <v>1200</v>
      </c>
      <c r="BA472">
        <v>1</v>
      </c>
      <c r="BB472" t="str">
        <f t="shared" si="33"/>
        <v xml:space="preserve">N35DC   </v>
      </c>
      <c r="BC472">
        <v>1</v>
      </c>
      <c r="BE472">
        <v>0</v>
      </c>
      <c r="BF472">
        <v>0</v>
      </c>
      <c r="BG472">
        <v>0</v>
      </c>
      <c r="BH472">
        <v>1500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"17:44:36.782"</f>
        <v>17:44:36.782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16</v>
      </c>
      <c r="CR472">
        <v>0</v>
      </c>
      <c r="CW472">
        <v>5520487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"10/21/2020 17:44:28.859"</f>
        <v>10/21/2020 17:44:28.859</v>
      </c>
      <c r="C473" t="str">
        <f t="shared" si="32"/>
        <v>FFDFD3C0</v>
      </c>
      <c r="D473" t="s">
        <v>124</v>
      </c>
      <c r="E473">
        <v>2</v>
      </c>
      <c r="H473">
        <v>14</v>
      </c>
      <c r="I473" t="s">
        <v>125</v>
      </c>
      <c r="J473" t="s">
        <v>126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"17:44:36.781"</f>
        <v>17:44:36.781</v>
      </c>
      <c r="T473" t="str">
        <f>"17:44:36.381"</f>
        <v>17:44:36.381</v>
      </c>
      <c r="U473" t="str">
        <f t="shared" si="31"/>
        <v>A3E2C2</v>
      </c>
      <c r="V473">
        <v>0</v>
      </c>
      <c r="W473">
        <v>0</v>
      </c>
      <c r="X473">
        <v>1</v>
      </c>
      <c r="Z473">
        <v>0</v>
      </c>
      <c r="AA473">
        <v>10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1</v>
      </c>
      <c r="AH473">
        <v>0</v>
      </c>
      <c r="AI473" t="s">
        <v>316</v>
      </c>
      <c r="AJ473">
        <v>30.092196000000001</v>
      </c>
      <c r="AK473" t="s">
        <v>317</v>
      </c>
      <c r="AL473">
        <v>-89.927622999999997</v>
      </c>
      <c r="AM473">
        <v>100</v>
      </c>
      <c r="AN473">
        <v>1400</v>
      </c>
      <c r="AO473" t="s">
        <v>118</v>
      </c>
      <c r="AP473">
        <v>79</v>
      </c>
      <c r="AQ473">
        <v>116</v>
      </c>
      <c r="AR473">
        <v>128</v>
      </c>
      <c r="AZ473">
        <v>1200</v>
      </c>
      <c r="BA473">
        <v>1</v>
      </c>
      <c r="BB473" t="str">
        <f t="shared" si="33"/>
        <v xml:space="preserve">N35DC   </v>
      </c>
      <c r="BC473">
        <v>1</v>
      </c>
      <c r="BE473">
        <v>0</v>
      </c>
      <c r="BF473">
        <v>0</v>
      </c>
      <c r="BG473">
        <v>0</v>
      </c>
      <c r="BH473">
        <v>1500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"17:44:36.782"</f>
        <v>17:44:36.782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16</v>
      </c>
      <c r="CR473">
        <v>0</v>
      </c>
      <c r="CW473">
        <v>5520487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"10/21/2020 17:44:28.859"</f>
        <v>10/21/2020 17:44:28.859</v>
      </c>
      <c r="C474" t="str">
        <f t="shared" si="32"/>
        <v>FFDFD3C0</v>
      </c>
      <c r="D474" t="s">
        <v>128</v>
      </c>
      <c r="E474">
        <v>9</v>
      </c>
      <c r="H474">
        <v>257</v>
      </c>
      <c r="I474" t="s">
        <v>129</v>
      </c>
      <c r="J474" t="s">
        <v>126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"17:44:36.781"</f>
        <v>17:44:36.781</v>
      </c>
      <c r="T474" t="str">
        <f>"17:44:36.381"</f>
        <v>17:44:36.381</v>
      </c>
      <c r="U474" t="str">
        <f t="shared" si="31"/>
        <v>A3E2C2</v>
      </c>
      <c r="V474">
        <v>0</v>
      </c>
      <c r="W474">
        <v>0</v>
      </c>
      <c r="X474">
        <v>1</v>
      </c>
      <c r="Z474">
        <v>0</v>
      </c>
      <c r="AA474">
        <v>10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1</v>
      </c>
      <c r="AH474">
        <v>0</v>
      </c>
      <c r="AI474" t="s">
        <v>316</v>
      </c>
      <c r="AJ474">
        <v>30.092196000000001</v>
      </c>
      <c r="AK474" t="s">
        <v>317</v>
      </c>
      <c r="AL474">
        <v>-89.927622999999997</v>
      </c>
      <c r="AM474">
        <v>100</v>
      </c>
      <c r="AN474">
        <v>1400</v>
      </c>
      <c r="AO474" t="s">
        <v>118</v>
      </c>
      <c r="AP474">
        <v>79</v>
      </c>
      <c r="AQ474">
        <v>116</v>
      </c>
      <c r="AR474">
        <v>128</v>
      </c>
      <c r="AZ474">
        <v>1200</v>
      </c>
      <c r="BA474">
        <v>1</v>
      </c>
      <c r="BB474" t="str">
        <f t="shared" si="33"/>
        <v xml:space="preserve">N35DC   </v>
      </c>
      <c r="BC474">
        <v>1</v>
      </c>
      <c r="BE474">
        <v>0</v>
      </c>
      <c r="BF474">
        <v>0</v>
      </c>
      <c r="BG474">
        <v>0</v>
      </c>
      <c r="BH474">
        <v>1500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"17:44:36.782"</f>
        <v>17:44:36.782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16</v>
      </c>
      <c r="CR474">
        <v>0</v>
      </c>
      <c r="CW474">
        <v>5520487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"10/21/2020 17:44:29.871"</f>
        <v>10/21/2020 17:44:29.871</v>
      </c>
      <c r="C475" t="str">
        <f t="shared" si="32"/>
        <v>FFDFD3C0</v>
      </c>
      <c r="D475" t="s">
        <v>113</v>
      </c>
      <c r="E475">
        <v>4</v>
      </c>
      <c r="H475">
        <v>162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"17:44:37.813"</f>
        <v>17:44:37.813</v>
      </c>
      <c r="T475" t="str">
        <f>"17:44:37.413"</f>
        <v>17:44:37.413</v>
      </c>
      <c r="U475" t="str">
        <f t="shared" si="31"/>
        <v>A3E2C2</v>
      </c>
      <c r="V475">
        <v>0</v>
      </c>
      <c r="W475">
        <v>0</v>
      </c>
      <c r="X475">
        <v>1</v>
      </c>
      <c r="Z475">
        <v>0</v>
      </c>
      <c r="AA475">
        <v>10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1</v>
      </c>
      <c r="AH475">
        <v>0</v>
      </c>
      <c r="AI475" t="s">
        <v>318</v>
      </c>
      <c r="AJ475">
        <v>30.092753999999999</v>
      </c>
      <c r="AK475" t="s">
        <v>319</v>
      </c>
      <c r="AL475">
        <v>-89.927150999999995</v>
      </c>
      <c r="AM475">
        <v>100</v>
      </c>
      <c r="AN475">
        <v>1400</v>
      </c>
      <c r="AO475" t="s">
        <v>118</v>
      </c>
      <c r="AP475">
        <v>78</v>
      </c>
      <c r="AQ475">
        <v>117</v>
      </c>
      <c r="AR475">
        <v>64</v>
      </c>
      <c r="AZ475">
        <v>1200</v>
      </c>
      <c r="BA475">
        <v>1</v>
      </c>
      <c r="BB475" t="str">
        <f t="shared" si="33"/>
        <v xml:space="preserve">N35DC   </v>
      </c>
      <c r="BC475">
        <v>1</v>
      </c>
      <c r="BE475">
        <v>0</v>
      </c>
      <c r="BF475">
        <v>0</v>
      </c>
      <c r="BG475">
        <v>0</v>
      </c>
      <c r="BH475">
        <v>1500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"17:44:37.816"</f>
        <v>17:44:37.816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16</v>
      </c>
      <c r="CR475">
        <v>0</v>
      </c>
      <c r="CW475">
        <v>5521283</v>
      </c>
      <c r="CY475">
        <v>1</v>
      </c>
      <c r="CZ475">
        <v>0</v>
      </c>
      <c r="DA475">
        <v>0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"10/21/2020 17:44:29.871"</f>
        <v>10/21/2020 17:44:29.871</v>
      </c>
      <c r="C476" t="str">
        <f t="shared" si="32"/>
        <v>FFDFD3C0</v>
      </c>
      <c r="D476" t="s">
        <v>133</v>
      </c>
      <c r="E476">
        <v>1</v>
      </c>
      <c r="F476">
        <v>1001</v>
      </c>
      <c r="G476" t="s">
        <v>114</v>
      </c>
      <c r="J476" t="s">
        <v>134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"17:44:37.813"</f>
        <v>17:44:37.813</v>
      </c>
      <c r="T476" t="str">
        <f>"17:44:37.413"</f>
        <v>17:44:37.413</v>
      </c>
      <c r="U476" t="str">
        <f t="shared" si="31"/>
        <v>A3E2C2</v>
      </c>
      <c r="V476">
        <v>0</v>
      </c>
      <c r="W476">
        <v>0</v>
      </c>
      <c r="X476">
        <v>1</v>
      </c>
      <c r="Z476">
        <v>0</v>
      </c>
      <c r="AA476">
        <v>10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1</v>
      </c>
      <c r="AH476">
        <v>0</v>
      </c>
      <c r="AI476" t="s">
        <v>318</v>
      </c>
      <c r="AJ476">
        <v>30.092753999999999</v>
      </c>
      <c r="AK476" t="s">
        <v>319</v>
      </c>
      <c r="AL476">
        <v>-89.927150999999995</v>
      </c>
      <c r="AM476">
        <v>100</v>
      </c>
      <c r="AN476">
        <v>1400</v>
      </c>
      <c r="AO476" t="s">
        <v>118</v>
      </c>
      <c r="AP476">
        <v>78</v>
      </c>
      <c r="AQ476">
        <v>117</v>
      </c>
      <c r="AR476">
        <v>64</v>
      </c>
      <c r="AZ476">
        <v>1200</v>
      </c>
      <c r="BA476">
        <v>1</v>
      </c>
      <c r="BB476" t="str">
        <f t="shared" si="33"/>
        <v xml:space="preserve">N35DC   </v>
      </c>
      <c r="BC476">
        <v>1</v>
      </c>
      <c r="BE476">
        <v>0</v>
      </c>
      <c r="BF476">
        <v>0</v>
      </c>
      <c r="BG476">
        <v>0</v>
      </c>
      <c r="BH476">
        <v>1500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"17:44:37.816"</f>
        <v>17:44:37.816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16</v>
      </c>
      <c r="CR476">
        <v>0</v>
      </c>
      <c r="CW476">
        <v>5521283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"10/21/2020 17:44:29.871"</f>
        <v>10/21/2020 17:44:29.871</v>
      </c>
      <c r="C477" t="str">
        <f t="shared" si="32"/>
        <v>FFDFD3C0</v>
      </c>
      <c r="D477" t="s">
        <v>130</v>
      </c>
      <c r="E477">
        <v>3</v>
      </c>
      <c r="F477">
        <v>2003</v>
      </c>
      <c r="G477" t="s">
        <v>131</v>
      </c>
      <c r="J477" t="s">
        <v>132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"17:44:37.813"</f>
        <v>17:44:37.813</v>
      </c>
      <c r="T477" t="str">
        <f>"17:44:37.413"</f>
        <v>17:44:37.413</v>
      </c>
      <c r="U477" t="str">
        <f t="shared" si="31"/>
        <v>A3E2C2</v>
      </c>
      <c r="V477">
        <v>0</v>
      </c>
      <c r="W477">
        <v>0</v>
      </c>
      <c r="X477">
        <v>1</v>
      </c>
      <c r="Z477">
        <v>0</v>
      </c>
      <c r="AA477">
        <v>10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1</v>
      </c>
      <c r="AH477">
        <v>0</v>
      </c>
      <c r="AI477" t="s">
        <v>318</v>
      </c>
      <c r="AJ477">
        <v>30.092753999999999</v>
      </c>
      <c r="AK477" t="s">
        <v>319</v>
      </c>
      <c r="AL477">
        <v>-89.927150999999995</v>
      </c>
      <c r="AM477">
        <v>100</v>
      </c>
      <c r="AN477">
        <v>1400</v>
      </c>
      <c r="AO477" t="s">
        <v>118</v>
      </c>
      <c r="AP477">
        <v>78</v>
      </c>
      <c r="AQ477">
        <v>117</v>
      </c>
      <c r="AR477">
        <v>64</v>
      </c>
      <c r="AZ477">
        <v>1200</v>
      </c>
      <c r="BA477">
        <v>1</v>
      </c>
      <c r="BB477" t="str">
        <f t="shared" si="33"/>
        <v xml:space="preserve">N35DC   </v>
      </c>
      <c r="BC477">
        <v>1</v>
      </c>
      <c r="BE477">
        <v>0</v>
      </c>
      <c r="BF477">
        <v>0</v>
      </c>
      <c r="BG477">
        <v>0</v>
      </c>
      <c r="BH477">
        <v>1500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"17:44:37.816"</f>
        <v>17:44:37.816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16</v>
      </c>
      <c r="CR477">
        <v>0</v>
      </c>
      <c r="CW477">
        <v>5521283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"10/21/2020 17:44:29.871"</f>
        <v>10/21/2020 17:44:29.871</v>
      </c>
      <c r="C478" t="str">
        <f t="shared" si="32"/>
        <v>FFDFD3C0</v>
      </c>
      <c r="D478" t="s">
        <v>128</v>
      </c>
      <c r="E478">
        <v>9</v>
      </c>
      <c r="H478">
        <v>257</v>
      </c>
      <c r="I478" t="s">
        <v>129</v>
      </c>
      <c r="J478" t="s">
        <v>126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"17:44:37.813"</f>
        <v>17:44:37.813</v>
      </c>
      <c r="T478" t="str">
        <f>"17:44:37.413"</f>
        <v>17:44:37.413</v>
      </c>
      <c r="U478" t="str">
        <f t="shared" si="31"/>
        <v>A3E2C2</v>
      </c>
      <c r="V478">
        <v>0</v>
      </c>
      <c r="W478">
        <v>0</v>
      </c>
      <c r="X478">
        <v>1</v>
      </c>
      <c r="Z478">
        <v>0</v>
      </c>
      <c r="AA478">
        <v>10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1</v>
      </c>
      <c r="AH478">
        <v>0</v>
      </c>
      <c r="AI478" t="s">
        <v>318</v>
      </c>
      <c r="AJ478">
        <v>30.092753999999999</v>
      </c>
      <c r="AK478" t="s">
        <v>319</v>
      </c>
      <c r="AL478">
        <v>-89.927150999999995</v>
      </c>
      <c r="AM478">
        <v>100</v>
      </c>
      <c r="AN478">
        <v>1400</v>
      </c>
      <c r="AO478" t="s">
        <v>118</v>
      </c>
      <c r="AP478">
        <v>78</v>
      </c>
      <c r="AQ478">
        <v>117</v>
      </c>
      <c r="AR478">
        <v>64</v>
      </c>
      <c r="AZ478">
        <v>1200</v>
      </c>
      <c r="BA478">
        <v>1</v>
      </c>
      <c r="BB478" t="str">
        <f t="shared" si="33"/>
        <v xml:space="preserve">N35DC   </v>
      </c>
      <c r="BC478">
        <v>1</v>
      </c>
      <c r="BE478">
        <v>0</v>
      </c>
      <c r="BF478">
        <v>0</v>
      </c>
      <c r="BG478">
        <v>0</v>
      </c>
      <c r="BH478">
        <v>1500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"17:44:37.816"</f>
        <v>17:44:37.816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16</v>
      </c>
      <c r="CR478">
        <v>0</v>
      </c>
      <c r="CW478">
        <v>5521283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"10/21/2020 17:44:29.871"</f>
        <v>10/21/2020 17:44:29.871</v>
      </c>
      <c r="C479" t="str">
        <f t="shared" si="32"/>
        <v>FFDFD3C0</v>
      </c>
      <c r="D479" t="s">
        <v>124</v>
      </c>
      <c r="E479">
        <v>2</v>
      </c>
      <c r="H479">
        <v>14</v>
      </c>
      <c r="I479" t="s">
        <v>125</v>
      </c>
      <c r="J479" t="s">
        <v>126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"17:44:37.813"</f>
        <v>17:44:37.813</v>
      </c>
      <c r="T479" t="str">
        <f>"17:44:37.413"</f>
        <v>17:44:37.413</v>
      </c>
      <c r="U479" t="str">
        <f t="shared" si="31"/>
        <v>A3E2C2</v>
      </c>
      <c r="V479">
        <v>0</v>
      </c>
      <c r="W479">
        <v>0</v>
      </c>
      <c r="X479">
        <v>1</v>
      </c>
      <c r="Z479">
        <v>0</v>
      </c>
      <c r="AA479">
        <v>10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1</v>
      </c>
      <c r="AH479">
        <v>0</v>
      </c>
      <c r="AI479" t="s">
        <v>318</v>
      </c>
      <c r="AJ479">
        <v>30.092753999999999</v>
      </c>
      <c r="AK479" t="s">
        <v>319</v>
      </c>
      <c r="AL479">
        <v>-89.927150999999995</v>
      </c>
      <c r="AM479">
        <v>100</v>
      </c>
      <c r="AN479">
        <v>1400</v>
      </c>
      <c r="AO479" t="s">
        <v>118</v>
      </c>
      <c r="AP479">
        <v>78</v>
      </c>
      <c r="AQ479">
        <v>117</v>
      </c>
      <c r="AR479">
        <v>64</v>
      </c>
      <c r="AZ479">
        <v>1200</v>
      </c>
      <c r="BA479">
        <v>1</v>
      </c>
      <c r="BB479" t="str">
        <f t="shared" si="33"/>
        <v xml:space="preserve">N35DC   </v>
      </c>
      <c r="BC479">
        <v>1</v>
      </c>
      <c r="BE479">
        <v>0</v>
      </c>
      <c r="BF479">
        <v>0</v>
      </c>
      <c r="BG479">
        <v>0</v>
      </c>
      <c r="BH479">
        <v>1500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"17:44:37.816"</f>
        <v>17:44:37.816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16</v>
      </c>
      <c r="CR479">
        <v>0</v>
      </c>
      <c r="CW479">
        <v>5521283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"10/21/2020 17:44:33.002"</f>
        <v>10/21/2020 17:44:33.002</v>
      </c>
      <c r="C480" t="str">
        <f t="shared" si="32"/>
        <v>FFDFD3C0</v>
      </c>
      <c r="D480" t="s">
        <v>133</v>
      </c>
      <c r="E480">
        <v>1</v>
      </c>
      <c r="F480">
        <v>1001</v>
      </c>
      <c r="G480" t="s">
        <v>114</v>
      </c>
      <c r="J480" t="s">
        <v>134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ref="S480:T484" si="35">"17:44:40.945"</f>
        <v>17:44:40.945</v>
      </c>
      <c r="T480" t="str">
        <f t="shared" si="35"/>
        <v>17:44:40.945</v>
      </c>
      <c r="U480" t="str">
        <f t="shared" si="31"/>
        <v>A3E2C2</v>
      </c>
      <c r="V480">
        <v>0</v>
      </c>
      <c r="W480">
        <v>0</v>
      </c>
      <c r="X480">
        <v>1</v>
      </c>
      <c r="Z480">
        <v>0</v>
      </c>
      <c r="AA480">
        <v>10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1</v>
      </c>
      <c r="AH480">
        <v>0</v>
      </c>
      <c r="AI480" t="s">
        <v>320</v>
      </c>
      <c r="AJ480">
        <v>30.094491999999999</v>
      </c>
      <c r="AK480" t="s">
        <v>321</v>
      </c>
      <c r="AL480">
        <v>-89.925906999999995</v>
      </c>
      <c r="AM480">
        <v>100</v>
      </c>
      <c r="AN480">
        <v>1400</v>
      </c>
      <c r="AO480" t="s">
        <v>118</v>
      </c>
      <c r="AP480">
        <v>74</v>
      </c>
      <c r="AQ480">
        <v>121</v>
      </c>
      <c r="AR480">
        <v>-64</v>
      </c>
      <c r="AZ480">
        <v>1200</v>
      </c>
      <c r="BA480">
        <v>1</v>
      </c>
      <c r="BB480" t="str">
        <f t="shared" si="33"/>
        <v xml:space="preserve">N35DC   </v>
      </c>
      <c r="BC480">
        <v>1</v>
      </c>
      <c r="BE480">
        <v>0</v>
      </c>
      <c r="BF480">
        <v>0</v>
      </c>
      <c r="BG480">
        <v>0</v>
      </c>
      <c r="BH480">
        <v>1500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"17:44:40.951"</f>
        <v>17:44:40.951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16</v>
      </c>
      <c r="CR480">
        <v>0</v>
      </c>
      <c r="CW480">
        <v>5523506</v>
      </c>
      <c r="CY480">
        <v>1</v>
      </c>
      <c r="CZ480">
        <v>0</v>
      </c>
      <c r="DA480">
        <v>0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"10/21/2020 17:44:33.002"</f>
        <v>10/21/2020 17:44:33.002</v>
      </c>
      <c r="C481" t="str">
        <f t="shared" si="32"/>
        <v>FFDFD3C0</v>
      </c>
      <c r="D481" t="s">
        <v>113</v>
      </c>
      <c r="E481">
        <v>4</v>
      </c>
      <c r="H481">
        <v>162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si="35"/>
        <v>17:44:40.945</v>
      </c>
      <c r="T481" t="str">
        <f t="shared" si="35"/>
        <v>17:44:40.945</v>
      </c>
      <c r="U481" t="str">
        <f t="shared" si="31"/>
        <v>A3E2C2</v>
      </c>
      <c r="V481">
        <v>0</v>
      </c>
      <c r="W481">
        <v>0</v>
      </c>
      <c r="X481">
        <v>1</v>
      </c>
      <c r="Z481">
        <v>0</v>
      </c>
      <c r="AA481">
        <v>10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1</v>
      </c>
      <c r="AH481">
        <v>0</v>
      </c>
      <c r="AI481" t="s">
        <v>320</v>
      </c>
      <c r="AJ481">
        <v>30.094491999999999</v>
      </c>
      <c r="AK481" t="s">
        <v>321</v>
      </c>
      <c r="AL481">
        <v>-89.925906999999995</v>
      </c>
      <c r="AM481">
        <v>100</v>
      </c>
      <c r="AN481">
        <v>1400</v>
      </c>
      <c r="AO481" t="s">
        <v>118</v>
      </c>
      <c r="AP481">
        <v>74</v>
      </c>
      <c r="AQ481">
        <v>121</v>
      </c>
      <c r="AR481">
        <v>-64</v>
      </c>
      <c r="AZ481">
        <v>1200</v>
      </c>
      <c r="BA481">
        <v>1</v>
      </c>
      <c r="BB481" t="str">
        <f t="shared" si="33"/>
        <v xml:space="preserve">N35DC   </v>
      </c>
      <c r="BC481">
        <v>1</v>
      </c>
      <c r="BE481">
        <v>0</v>
      </c>
      <c r="BF481">
        <v>0</v>
      </c>
      <c r="BG481">
        <v>0</v>
      </c>
      <c r="BH481">
        <v>1500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"17:44:40.951"</f>
        <v>17:44:40.951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16</v>
      </c>
      <c r="CR481">
        <v>0</v>
      </c>
      <c r="CW481">
        <v>5523506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"10/21/2020 17:44:33.002"</f>
        <v>10/21/2020 17:44:33.002</v>
      </c>
      <c r="C482" t="str">
        <f t="shared" si="32"/>
        <v>FFDFD3C0</v>
      </c>
      <c r="D482" t="s">
        <v>128</v>
      </c>
      <c r="E482">
        <v>9</v>
      </c>
      <c r="H482">
        <v>257</v>
      </c>
      <c r="I482" t="s">
        <v>129</v>
      </c>
      <c r="J482" t="s">
        <v>126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35"/>
        <v>17:44:40.945</v>
      </c>
      <c r="T482" t="str">
        <f t="shared" si="35"/>
        <v>17:44:40.945</v>
      </c>
      <c r="U482" t="str">
        <f t="shared" si="31"/>
        <v>A3E2C2</v>
      </c>
      <c r="V482">
        <v>0</v>
      </c>
      <c r="W482">
        <v>0</v>
      </c>
      <c r="X482">
        <v>1</v>
      </c>
      <c r="Z482">
        <v>0</v>
      </c>
      <c r="AA482">
        <v>10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1</v>
      </c>
      <c r="AH482">
        <v>0</v>
      </c>
      <c r="AI482" t="s">
        <v>320</v>
      </c>
      <c r="AJ482">
        <v>30.094491999999999</v>
      </c>
      <c r="AK482" t="s">
        <v>321</v>
      </c>
      <c r="AL482">
        <v>-89.925906999999995</v>
      </c>
      <c r="AM482">
        <v>100</v>
      </c>
      <c r="AN482">
        <v>1400</v>
      </c>
      <c r="AO482" t="s">
        <v>118</v>
      </c>
      <c r="AP482">
        <v>74</v>
      </c>
      <c r="AQ482">
        <v>121</v>
      </c>
      <c r="AR482">
        <v>-64</v>
      </c>
      <c r="AZ482">
        <v>1200</v>
      </c>
      <c r="BA482">
        <v>1</v>
      </c>
      <c r="BB482" t="str">
        <f t="shared" si="33"/>
        <v xml:space="preserve">N35DC   </v>
      </c>
      <c r="BC482">
        <v>1</v>
      </c>
      <c r="BE482">
        <v>0</v>
      </c>
      <c r="BF482">
        <v>0</v>
      </c>
      <c r="BG482">
        <v>0</v>
      </c>
      <c r="BH482">
        <v>1500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"17:44:40.951"</f>
        <v>17:44:40.951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16</v>
      </c>
      <c r="CR482">
        <v>0</v>
      </c>
      <c r="CW482">
        <v>5523506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"10/21/2020 17:44:33.002"</f>
        <v>10/21/2020 17:44:33.002</v>
      </c>
      <c r="C483" t="str">
        <f t="shared" si="32"/>
        <v>FFDFD3C0</v>
      </c>
      <c r="D483" t="s">
        <v>124</v>
      </c>
      <c r="E483">
        <v>2</v>
      </c>
      <c r="H483">
        <v>14</v>
      </c>
      <c r="I483" t="s">
        <v>125</v>
      </c>
      <c r="J483" t="s">
        <v>126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35"/>
        <v>17:44:40.945</v>
      </c>
      <c r="T483" t="str">
        <f t="shared" si="35"/>
        <v>17:44:40.945</v>
      </c>
      <c r="U483" t="str">
        <f t="shared" si="31"/>
        <v>A3E2C2</v>
      </c>
      <c r="V483">
        <v>0</v>
      </c>
      <c r="W483">
        <v>0</v>
      </c>
      <c r="X483">
        <v>1</v>
      </c>
      <c r="Z483">
        <v>0</v>
      </c>
      <c r="AA483">
        <v>10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1</v>
      </c>
      <c r="AH483">
        <v>0</v>
      </c>
      <c r="AI483" t="s">
        <v>320</v>
      </c>
      <c r="AJ483">
        <v>30.094491999999999</v>
      </c>
      <c r="AK483" t="s">
        <v>321</v>
      </c>
      <c r="AL483">
        <v>-89.925906999999995</v>
      </c>
      <c r="AM483">
        <v>100</v>
      </c>
      <c r="AN483">
        <v>1400</v>
      </c>
      <c r="AO483" t="s">
        <v>118</v>
      </c>
      <c r="AP483">
        <v>74</v>
      </c>
      <c r="AQ483">
        <v>121</v>
      </c>
      <c r="AR483">
        <v>-64</v>
      </c>
      <c r="AZ483">
        <v>1200</v>
      </c>
      <c r="BA483">
        <v>1</v>
      </c>
      <c r="BB483" t="str">
        <f t="shared" si="33"/>
        <v xml:space="preserve">N35DC   </v>
      </c>
      <c r="BC483">
        <v>1</v>
      </c>
      <c r="BE483">
        <v>0</v>
      </c>
      <c r="BF483">
        <v>0</v>
      </c>
      <c r="BG483">
        <v>0</v>
      </c>
      <c r="BH483">
        <v>1500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"17:44:40.951"</f>
        <v>17:44:40.951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16</v>
      </c>
      <c r="CR483">
        <v>0</v>
      </c>
      <c r="CW483">
        <v>5523506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"10/21/2020 17:44:33.002"</f>
        <v>10/21/2020 17:44:33.002</v>
      </c>
      <c r="C484" t="str">
        <f t="shared" si="32"/>
        <v>FFDFD3C0</v>
      </c>
      <c r="D484" t="s">
        <v>130</v>
      </c>
      <c r="E484">
        <v>3</v>
      </c>
      <c r="F484">
        <v>2003</v>
      </c>
      <c r="G484" t="s">
        <v>131</v>
      </c>
      <c r="J484" t="s">
        <v>132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35"/>
        <v>17:44:40.945</v>
      </c>
      <c r="T484" t="str">
        <f t="shared" si="35"/>
        <v>17:44:40.945</v>
      </c>
      <c r="U484" t="str">
        <f t="shared" si="31"/>
        <v>A3E2C2</v>
      </c>
      <c r="V484">
        <v>0</v>
      </c>
      <c r="W484">
        <v>0</v>
      </c>
      <c r="X484">
        <v>1</v>
      </c>
      <c r="Z484">
        <v>0</v>
      </c>
      <c r="AA484">
        <v>10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1</v>
      </c>
      <c r="AH484">
        <v>0</v>
      </c>
      <c r="AI484" t="s">
        <v>320</v>
      </c>
      <c r="AJ484">
        <v>30.094491999999999</v>
      </c>
      <c r="AK484" t="s">
        <v>321</v>
      </c>
      <c r="AL484">
        <v>-89.925906999999995</v>
      </c>
      <c r="AM484">
        <v>100</v>
      </c>
      <c r="AN484">
        <v>1400</v>
      </c>
      <c r="AO484" t="s">
        <v>118</v>
      </c>
      <c r="AP484">
        <v>74</v>
      </c>
      <c r="AQ484">
        <v>121</v>
      </c>
      <c r="AR484">
        <v>-64</v>
      </c>
      <c r="AZ484">
        <v>1200</v>
      </c>
      <c r="BA484">
        <v>1</v>
      </c>
      <c r="BB484" t="str">
        <f t="shared" si="33"/>
        <v xml:space="preserve">N35DC   </v>
      </c>
      <c r="BC484">
        <v>1</v>
      </c>
      <c r="BE484">
        <v>0</v>
      </c>
      <c r="BF484">
        <v>0</v>
      </c>
      <c r="BG484">
        <v>0</v>
      </c>
      <c r="BH484">
        <v>1500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"17:44:40.951"</f>
        <v>17:44:40.951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16</v>
      </c>
      <c r="CR484">
        <v>0</v>
      </c>
      <c r="CW484">
        <v>5523506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"10/21/2020 17:44:34.068"</f>
        <v>10/21/2020 17:44:34.068</v>
      </c>
      <c r="C485" t="str">
        <f t="shared" si="32"/>
        <v>FFDFD3C0</v>
      </c>
      <c r="D485" t="s">
        <v>113</v>
      </c>
      <c r="E485">
        <v>4</v>
      </c>
      <c r="H485">
        <v>162</v>
      </c>
      <c r="I485" t="s">
        <v>114</v>
      </c>
      <c r="J485" t="s">
        <v>115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"17:44:42.000"</f>
        <v>17:44:42.000</v>
      </c>
      <c r="T485" t="str">
        <f>"17:44:41.500"</f>
        <v>17:44:41.500</v>
      </c>
      <c r="U485" t="str">
        <f t="shared" si="31"/>
        <v>A3E2C2</v>
      </c>
      <c r="V485">
        <v>0</v>
      </c>
      <c r="W485">
        <v>0</v>
      </c>
      <c r="X485">
        <v>1</v>
      </c>
      <c r="Z485">
        <v>0</v>
      </c>
      <c r="AA485">
        <v>10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1</v>
      </c>
      <c r="AH485">
        <v>0</v>
      </c>
      <c r="AI485" t="s">
        <v>322</v>
      </c>
      <c r="AJ485">
        <v>30.095071999999998</v>
      </c>
      <c r="AK485" t="s">
        <v>323</v>
      </c>
      <c r="AL485">
        <v>-89.925520000000006</v>
      </c>
      <c r="AM485">
        <v>100</v>
      </c>
      <c r="AN485">
        <v>1400</v>
      </c>
      <c r="AO485" t="s">
        <v>118</v>
      </c>
      <c r="AP485">
        <v>72</v>
      </c>
      <c r="AQ485">
        <v>122</v>
      </c>
      <c r="AR485">
        <v>-64</v>
      </c>
      <c r="AZ485">
        <v>1200</v>
      </c>
      <c r="BA485">
        <v>1</v>
      </c>
      <c r="BB485" t="str">
        <f t="shared" si="33"/>
        <v xml:space="preserve">N35DC   </v>
      </c>
      <c r="BC485">
        <v>1</v>
      </c>
      <c r="BE485">
        <v>0</v>
      </c>
      <c r="BF485">
        <v>0</v>
      </c>
      <c r="BG485">
        <v>0</v>
      </c>
      <c r="BH485">
        <v>1500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"17:44:42.001"</f>
        <v>17:44:42.001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16</v>
      </c>
      <c r="CR485">
        <v>3</v>
      </c>
      <c r="CW485">
        <v>211975</v>
      </c>
      <c r="CY485">
        <v>1</v>
      </c>
      <c r="CZ485">
        <v>0</v>
      </c>
      <c r="DA485">
        <v>0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"10/21/2020 17:44:34.068"</f>
        <v>10/21/2020 17:44:34.068</v>
      </c>
      <c r="C486" t="str">
        <f t="shared" si="32"/>
        <v>FFDFD3C0</v>
      </c>
      <c r="D486" t="s">
        <v>128</v>
      </c>
      <c r="E486">
        <v>9</v>
      </c>
      <c r="H486">
        <v>257</v>
      </c>
      <c r="I486" t="s">
        <v>129</v>
      </c>
      <c r="J486" t="s">
        <v>126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"17:44:42.000"</f>
        <v>17:44:42.000</v>
      </c>
      <c r="T486" t="str">
        <f>"17:44:41.500"</f>
        <v>17:44:41.500</v>
      </c>
      <c r="U486" t="str">
        <f t="shared" si="31"/>
        <v>A3E2C2</v>
      </c>
      <c r="V486">
        <v>0</v>
      </c>
      <c r="W486">
        <v>0</v>
      </c>
      <c r="X486">
        <v>1</v>
      </c>
      <c r="Z486">
        <v>0</v>
      </c>
      <c r="AA486">
        <v>10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1</v>
      </c>
      <c r="AH486">
        <v>0</v>
      </c>
      <c r="AI486" t="s">
        <v>322</v>
      </c>
      <c r="AJ486">
        <v>30.095071999999998</v>
      </c>
      <c r="AK486" t="s">
        <v>323</v>
      </c>
      <c r="AL486">
        <v>-89.925520000000006</v>
      </c>
      <c r="AM486">
        <v>100</v>
      </c>
      <c r="AN486">
        <v>1400</v>
      </c>
      <c r="AO486" t="s">
        <v>118</v>
      </c>
      <c r="AP486">
        <v>72</v>
      </c>
      <c r="AQ486">
        <v>122</v>
      </c>
      <c r="AR486">
        <v>-64</v>
      </c>
      <c r="AZ486">
        <v>1200</v>
      </c>
      <c r="BA486">
        <v>1</v>
      </c>
      <c r="BB486" t="str">
        <f t="shared" si="33"/>
        <v xml:space="preserve">N35DC   </v>
      </c>
      <c r="BC486">
        <v>1</v>
      </c>
      <c r="BE486">
        <v>0</v>
      </c>
      <c r="BF486">
        <v>0</v>
      </c>
      <c r="BG486">
        <v>0</v>
      </c>
      <c r="BH486">
        <v>1500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"17:44:42.001"</f>
        <v>17:44:42.001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16</v>
      </c>
      <c r="CR486">
        <v>3</v>
      </c>
      <c r="CW486">
        <v>211975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"10/21/2020 17:44:34.068"</f>
        <v>10/21/2020 17:44:34.068</v>
      </c>
      <c r="C487" t="str">
        <f t="shared" si="32"/>
        <v>FFDFD3C0</v>
      </c>
      <c r="D487" t="s">
        <v>124</v>
      </c>
      <c r="E487">
        <v>2</v>
      </c>
      <c r="H487">
        <v>14</v>
      </c>
      <c r="I487" t="s">
        <v>125</v>
      </c>
      <c r="J487" t="s">
        <v>126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"17:44:42.000"</f>
        <v>17:44:42.000</v>
      </c>
      <c r="T487" t="str">
        <f>"17:44:41.500"</f>
        <v>17:44:41.500</v>
      </c>
      <c r="U487" t="str">
        <f t="shared" si="31"/>
        <v>A3E2C2</v>
      </c>
      <c r="V487">
        <v>0</v>
      </c>
      <c r="W487">
        <v>0</v>
      </c>
      <c r="X487">
        <v>1</v>
      </c>
      <c r="Z487">
        <v>0</v>
      </c>
      <c r="AA487">
        <v>10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1</v>
      </c>
      <c r="AH487">
        <v>0</v>
      </c>
      <c r="AI487" t="s">
        <v>322</v>
      </c>
      <c r="AJ487">
        <v>30.095071999999998</v>
      </c>
      <c r="AK487" t="s">
        <v>323</v>
      </c>
      <c r="AL487">
        <v>-89.925520000000006</v>
      </c>
      <c r="AM487">
        <v>100</v>
      </c>
      <c r="AN487">
        <v>1400</v>
      </c>
      <c r="AO487" t="s">
        <v>118</v>
      </c>
      <c r="AP487">
        <v>72</v>
      </c>
      <c r="AQ487">
        <v>122</v>
      </c>
      <c r="AR487">
        <v>-64</v>
      </c>
      <c r="AZ487">
        <v>1200</v>
      </c>
      <c r="BA487">
        <v>1</v>
      </c>
      <c r="BB487" t="str">
        <f t="shared" si="33"/>
        <v xml:space="preserve">N35DC   </v>
      </c>
      <c r="BC487">
        <v>1</v>
      </c>
      <c r="BE487">
        <v>0</v>
      </c>
      <c r="BF487">
        <v>0</v>
      </c>
      <c r="BG487">
        <v>0</v>
      </c>
      <c r="BH487">
        <v>1500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"17:44:42.001"</f>
        <v>17:44:42.001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16</v>
      </c>
      <c r="CR487">
        <v>3</v>
      </c>
      <c r="CW487">
        <v>211975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"10/21/2020 17:44:34.068"</f>
        <v>10/21/2020 17:44:34.068</v>
      </c>
      <c r="C488" t="str">
        <f t="shared" si="32"/>
        <v>FFDFD3C0</v>
      </c>
      <c r="D488" t="s">
        <v>130</v>
      </c>
      <c r="E488">
        <v>3</v>
      </c>
      <c r="F488">
        <v>2003</v>
      </c>
      <c r="G488" t="s">
        <v>131</v>
      </c>
      <c r="J488" t="s">
        <v>132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"17:44:42.000"</f>
        <v>17:44:42.000</v>
      </c>
      <c r="T488" t="str">
        <f>"17:44:41.500"</f>
        <v>17:44:41.500</v>
      </c>
      <c r="U488" t="str">
        <f t="shared" si="31"/>
        <v>A3E2C2</v>
      </c>
      <c r="V488">
        <v>0</v>
      </c>
      <c r="W488">
        <v>0</v>
      </c>
      <c r="X488">
        <v>1</v>
      </c>
      <c r="Z488">
        <v>0</v>
      </c>
      <c r="AA488">
        <v>10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1</v>
      </c>
      <c r="AH488">
        <v>0</v>
      </c>
      <c r="AI488" t="s">
        <v>322</v>
      </c>
      <c r="AJ488">
        <v>30.095071999999998</v>
      </c>
      <c r="AK488" t="s">
        <v>323</v>
      </c>
      <c r="AL488">
        <v>-89.925520000000006</v>
      </c>
      <c r="AM488">
        <v>100</v>
      </c>
      <c r="AN488">
        <v>1400</v>
      </c>
      <c r="AO488" t="s">
        <v>118</v>
      </c>
      <c r="AP488">
        <v>72</v>
      </c>
      <c r="AQ488">
        <v>122</v>
      </c>
      <c r="AR488">
        <v>-64</v>
      </c>
      <c r="AZ488">
        <v>1200</v>
      </c>
      <c r="BA488">
        <v>1</v>
      </c>
      <c r="BB488" t="str">
        <f t="shared" si="33"/>
        <v xml:space="preserve">N35DC   </v>
      </c>
      <c r="BC488">
        <v>1</v>
      </c>
      <c r="BE488">
        <v>0</v>
      </c>
      <c r="BF488">
        <v>0</v>
      </c>
      <c r="BG488">
        <v>0</v>
      </c>
      <c r="BH488">
        <v>1500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"17:44:42.001"</f>
        <v>17:44:42.001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16</v>
      </c>
      <c r="CR488">
        <v>3</v>
      </c>
      <c r="CW488">
        <v>211975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"10/21/2020 17:44:34.068"</f>
        <v>10/21/2020 17:44:34.068</v>
      </c>
      <c r="C489" t="str">
        <f t="shared" si="32"/>
        <v>FFDFD3C0</v>
      </c>
      <c r="D489" t="s">
        <v>133</v>
      </c>
      <c r="E489">
        <v>1</v>
      </c>
      <c r="F489">
        <v>1001</v>
      </c>
      <c r="G489" t="s">
        <v>114</v>
      </c>
      <c r="J489" t="s">
        <v>134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"17:44:42.000"</f>
        <v>17:44:42.000</v>
      </c>
      <c r="T489" t="str">
        <f>"17:44:41.500"</f>
        <v>17:44:41.500</v>
      </c>
      <c r="U489" t="str">
        <f t="shared" si="31"/>
        <v>A3E2C2</v>
      </c>
      <c r="V489">
        <v>0</v>
      </c>
      <c r="W489">
        <v>0</v>
      </c>
      <c r="X489">
        <v>1</v>
      </c>
      <c r="Z489">
        <v>0</v>
      </c>
      <c r="AA489">
        <v>10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1</v>
      </c>
      <c r="AH489">
        <v>0</v>
      </c>
      <c r="AI489" t="s">
        <v>322</v>
      </c>
      <c r="AJ489">
        <v>30.095071999999998</v>
      </c>
      <c r="AK489" t="s">
        <v>323</v>
      </c>
      <c r="AL489">
        <v>-89.925520000000006</v>
      </c>
      <c r="AM489">
        <v>100</v>
      </c>
      <c r="AN489">
        <v>1400</v>
      </c>
      <c r="AO489" t="s">
        <v>118</v>
      </c>
      <c r="AP489">
        <v>72</v>
      </c>
      <c r="AQ489">
        <v>122</v>
      </c>
      <c r="AR489">
        <v>-64</v>
      </c>
      <c r="AZ489">
        <v>1200</v>
      </c>
      <c r="BA489">
        <v>1</v>
      </c>
      <c r="BB489" t="str">
        <f t="shared" si="33"/>
        <v xml:space="preserve">N35DC   </v>
      </c>
      <c r="BC489">
        <v>1</v>
      </c>
      <c r="BE489">
        <v>0</v>
      </c>
      <c r="BF489">
        <v>0</v>
      </c>
      <c r="BG489">
        <v>0</v>
      </c>
      <c r="BH489">
        <v>1500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"17:44:42.001"</f>
        <v>17:44:42.001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16</v>
      </c>
      <c r="CR489">
        <v>3</v>
      </c>
      <c r="CW489">
        <v>211975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"10/21/2020 17:44:34.994"</f>
        <v>10/21/2020 17:44:34.994</v>
      </c>
      <c r="C490" t="str">
        <f t="shared" si="32"/>
        <v>FFDFD3C0</v>
      </c>
      <c r="D490" t="s">
        <v>124</v>
      </c>
      <c r="E490">
        <v>2</v>
      </c>
      <c r="H490">
        <v>14</v>
      </c>
      <c r="I490" t="s">
        <v>125</v>
      </c>
      <c r="J490" t="s">
        <v>126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"17:44:42.945"</f>
        <v>17:44:42.945</v>
      </c>
      <c r="T490" t="str">
        <f>"17:44:42.645"</f>
        <v>17:44:42.645</v>
      </c>
      <c r="U490" t="str">
        <f t="shared" si="31"/>
        <v>A3E2C2</v>
      </c>
      <c r="V490">
        <v>0</v>
      </c>
      <c r="W490">
        <v>0</v>
      </c>
      <c r="X490">
        <v>1</v>
      </c>
      <c r="Z490">
        <v>0</v>
      </c>
      <c r="AA490">
        <v>10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1</v>
      </c>
      <c r="AH490">
        <v>0</v>
      </c>
      <c r="AI490" t="s">
        <v>324</v>
      </c>
      <c r="AJ490">
        <v>30.09563</v>
      </c>
      <c r="AK490" t="s">
        <v>325</v>
      </c>
      <c r="AL490">
        <v>-89.925134</v>
      </c>
      <c r="AM490">
        <v>100</v>
      </c>
      <c r="AN490">
        <v>1400</v>
      </c>
      <c r="AO490" t="s">
        <v>118</v>
      </c>
      <c r="AP490">
        <v>70</v>
      </c>
      <c r="AQ490">
        <v>123</v>
      </c>
      <c r="AR490">
        <v>-128</v>
      </c>
      <c r="AZ490">
        <v>1200</v>
      </c>
      <c r="BA490">
        <v>1</v>
      </c>
      <c r="BB490" t="str">
        <f t="shared" si="33"/>
        <v xml:space="preserve">N35DC   </v>
      </c>
      <c r="BC490">
        <v>1</v>
      </c>
      <c r="BE490">
        <v>0</v>
      </c>
      <c r="BF490">
        <v>0</v>
      </c>
      <c r="BG490">
        <v>0</v>
      </c>
      <c r="BH490">
        <v>1500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"17:44:42.946"</f>
        <v>17:44:42.946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16</v>
      </c>
      <c r="CR490">
        <v>0</v>
      </c>
      <c r="CW490">
        <v>5524987</v>
      </c>
      <c r="CY490">
        <v>1</v>
      </c>
      <c r="CZ490">
        <v>0</v>
      </c>
      <c r="DA490">
        <v>0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"10/21/2020 17:44:34.994"</f>
        <v>10/21/2020 17:44:34.994</v>
      </c>
      <c r="C491" t="str">
        <f t="shared" si="32"/>
        <v>FFDFD3C0</v>
      </c>
      <c r="D491" t="s">
        <v>130</v>
      </c>
      <c r="E491">
        <v>3</v>
      </c>
      <c r="F491">
        <v>2003</v>
      </c>
      <c r="G491" t="s">
        <v>131</v>
      </c>
      <c r="J491" t="s">
        <v>132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"17:44:42.945"</f>
        <v>17:44:42.945</v>
      </c>
      <c r="T491" t="str">
        <f>"17:44:42.645"</f>
        <v>17:44:42.645</v>
      </c>
      <c r="U491" t="str">
        <f t="shared" si="31"/>
        <v>A3E2C2</v>
      </c>
      <c r="V491">
        <v>0</v>
      </c>
      <c r="W491">
        <v>0</v>
      </c>
      <c r="X491">
        <v>1</v>
      </c>
      <c r="Z491">
        <v>0</v>
      </c>
      <c r="AA491">
        <v>10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1</v>
      </c>
      <c r="AH491">
        <v>0</v>
      </c>
      <c r="AI491" t="s">
        <v>324</v>
      </c>
      <c r="AJ491">
        <v>30.09563</v>
      </c>
      <c r="AK491" t="s">
        <v>325</v>
      </c>
      <c r="AL491">
        <v>-89.925134</v>
      </c>
      <c r="AM491">
        <v>100</v>
      </c>
      <c r="AN491">
        <v>1400</v>
      </c>
      <c r="AO491" t="s">
        <v>118</v>
      </c>
      <c r="AP491">
        <v>70</v>
      </c>
      <c r="AQ491">
        <v>123</v>
      </c>
      <c r="AR491">
        <v>-128</v>
      </c>
      <c r="AZ491">
        <v>1200</v>
      </c>
      <c r="BA491">
        <v>1</v>
      </c>
      <c r="BB491" t="str">
        <f t="shared" si="33"/>
        <v xml:space="preserve">N35DC   </v>
      </c>
      <c r="BC491">
        <v>1</v>
      </c>
      <c r="BE491">
        <v>0</v>
      </c>
      <c r="BF491">
        <v>0</v>
      </c>
      <c r="BG491">
        <v>0</v>
      </c>
      <c r="BH491">
        <v>1500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"17:44:42.946"</f>
        <v>17:44:42.946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16</v>
      </c>
      <c r="CR491">
        <v>0</v>
      </c>
      <c r="CW491">
        <v>5524987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"10/21/2020 17:44:34.994"</f>
        <v>10/21/2020 17:44:34.994</v>
      </c>
      <c r="C492" t="str">
        <f t="shared" si="32"/>
        <v>FFDFD3C0</v>
      </c>
      <c r="D492" t="s">
        <v>133</v>
      </c>
      <c r="E492">
        <v>1</v>
      </c>
      <c r="F492">
        <v>1001</v>
      </c>
      <c r="G492" t="s">
        <v>114</v>
      </c>
      <c r="J492" t="s">
        <v>134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"17:44:42.945"</f>
        <v>17:44:42.945</v>
      </c>
      <c r="T492" t="str">
        <f>"17:44:42.645"</f>
        <v>17:44:42.645</v>
      </c>
      <c r="U492" t="str">
        <f t="shared" si="31"/>
        <v>A3E2C2</v>
      </c>
      <c r="V492">
        <v>0</v>
      </c>
      <c r="W492">
        <v>0</v>
      </c>
      <c r="X492">
        <v>1</v>
      </c>
      <c r="Z492">
        <v>0</v>
      </c>
      <c r="AA492">
        <v>10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1</v>
      </c>
      <c r="AH492">
        <v>0</v>
      </c>
      <c r="AI492" t="s">
        <v>324</v>
      </c>
      <c r="AJ492">
        <v>30.09563</v>
      </c>
      <c r="AK492" t="s">
        <v>325</v>
      </c>
      <c r="AL492">
        <v>-89.925134</v>
      </c>
      <c r="AM492">
        <v>100</v>
      </c>
      <c r="AN492">
        <v>1400</v>
      </c>
      <c r="AO492" t="s">
        <v>118</v>
      </c>
      <c r="AP492">
        <v>70</v>
      </c>
      <c r="AQ492">
        <v>123</v>
      </c>
      <c r="AR492">
        <v>-128</v>
      </c>
      <c r="AZ492">
        <v>1200</v>
      </c>
      <c r="BA492">
        <v>1</v>
      </c>
      <c r="BB492" t="str">
        <f t="shared" si="33"/>
        <v xml:space="preserve">N35DC   </v>
      </c>
      <c r="BC492">
        <v>1</v>
      </c>
      <c r="BE492">
        <v>0</v>
      </c>
      <c r="BF492">
        <v>0</v>
      </c>
      <c r="BG492">
        <v>0</v>
      </c>
      <c r="BH492">
        <v>1500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"17:44:42.946"</f>
        <v>17:44:42.946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16</v>
      </c>
      <c r="CR492">
        <v>0</v>
      </c>
      <c r="CW492">
        <v>5524987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"10/21/2020 17:44:34.994"</f>
        <v>10/21/2020 17:44:34.994</v>
      </c>
      <c r="C493" t="str">
        <f t="shared" si="32"/>
        <v>FFDFD3C0</v>
      </c>
      <c r="D493" t="s">
        <v>113</v>
      </c>
      <c r="E493">
        <v>4</v>
      </c>
      <c r="H493">
        <v>162</v>
      </c>
      <c r="I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"17:44:42.945"</f>
        <v>17:44:42.945</v>
      </c>
      <c r="T493" t="str">
        <f>"17:44:42.645"</f>
        <v>17:44:42.645</v>
      </c>
      <c r="U493" t="str">
        <f t="shared" si="31"/>
        <v>A3E2C2</v>
      </c>
      <c r="V493">
        <v>0</v>
      </c>
      <c r="W493">
        <v>0</v>
      </c>
      <c r="X493">
        <v>1</v>
      </c>
      <c r="Z493">
        <v>0</v>
      </c>
      <c r="AA493">
        <v>10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1</v>
      </c>
      <c r="AH493">
        <v>0</v>
      </c>
      <c r="AI493" t="s">
        <v>324</v>
      </c>
      <c r="AJ493">
        <v>30.09563</v>
      </c>
      <c r="AK493" t="s">
        <v>325</v>
      </c>
      <c r="AL493">
        <v>-89.925134</v>
      </c>
      <c r="AM493">
        <v>100</v>
      </c>
      <c r="AN493">
        <v>1400</v>
      </c>
      <c r="AO493" t="s">
        <v>118</v>
      </c>
      <c r="AP493">
        <v>70</v>
      </c>
      <c r="AQ493">
        <v>123</v>
      </c>
      <c r="AR493">
        <v>-128</v>
      </c>
      <c r="AZ493">
        <v>1200</v>
      </c>
      <c r="BA493">
        <v>1</v>
      </c>
      <c r="BB493" t="str">
        <f t="shared" si="33"/>
        <v xml:space="preserve">N35DC   </v>
      </c>
      <c r="BC493">
        <v>1</v>
      </c>
      <c r="BE493">
        <v>0</v>
      </c>
      <c r="BF493">
        <v>0</v>
      </c>
      <c r="BG493">
        <v>0</v>
      </c>
      <c r="BH493">
        <v>1500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"17:44:42.946"</f>
        <v>17:44:42.946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16</v>
      </c>
      <c r="CR493">
        <v>0</v>
      </c>
      <c r="CW493">
        <v>5524987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"10/21/2020 17:44:34.994"</f>
        <v>10/21/2020 17:44:34.994</v>
      </c>
      <c r="C494" t="str">
        <f t="shared" si="32"/>
        <v>FFDFD3C0</v>
      </c>
      <c r="D494" t="s">
        <v>128</v>
      </c>
      <c r="E494">
        <v>9</v>
      </c>
      <c r="H494">
        <v>257</v>
      </c>
      <c r="I494" t="s">
        <v>129</v>
      </c>
      <c r="J494" t="s">
        <v>126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"17:44:42.945"</f>
        <v>17:44:42.945</v>
      </c>
      <c r="T494" t="str">
        <f>"17:44:42.645"</f>
        <v>17:44:42.645</v>
      </c>
      <c r="U494" t="str">
        <f t="shared" si="31"/>
        <v>A3E2C2</v>
      </c>
      <c r="V494">
        <v>0</v>
      </c>
      <c r="W494">
        <v>0</v>
      </c>
      <c r="X494">
        <v>1</v>
      </c>
      <c r="Z494">
        <v>0</v>
      </c>
      <c r="AA494">
        <v>10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1</v>
      </c>
      <c r="AH494">
        <v>0</v>
      </c>
      <c r="AI494" t="s">
        <v>324</v>
      </c>
      <c r="AJ494">
        <v>30.09563</v>
      </c>
      <c r="AK494" t="s">
        <v>325</v>
      </c>
      <c r="AL494">
        <v>-89.925134</v>
      </c>
      <c r="AM494">
        <v>100</v>
      </c>
      <c r="AN494">
        <v>1400</v>
      </c>
      <c r="AO494" t="s">
        <v>118</v>
      </c>
      <c r="AP494">
        <v>70</v>
      </c>
      <c r="AQ494">
        <v>123</v>
      </c>
      <c r="AR494">
        <v>-128</v>
      </c>
      <c r="AZ494">
        <v>1200</v>
      </c>
      <c r="BA494">
        <v>1</v>
      </c>
      <c r="BB494" t="str">
        <f t="shared" si="33"/>
        <v xml:space="preserve">N35DC   </v>
      </c>
      <c r="BC494">
        <v>1</v>
      </c>
      <c r="BE494">
        <v>0</v>
      </c>
      <c r="BF494">
        <v>0</v>
      </c>
      <c r="BG494">
        <v>0</v>
      </c>
      <c r="BH494">
        <v>1500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"17:44:42.946"</f>
        <v>17:44:42.946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16</v>
      </c>
      <c r="CR494">
        <v>0</v>
      </c>
      <c r="CW494">
        <v>5524987</v>
      </c>
      <c r="CY494">
        <v>1</v>
      </c>
      <c r="CZ494">
        <v>0</v>
      </c>
      <c r="DA494">
        <v>1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"10/21/2020 17:44:38.190"</f>
        <v>10/21/2020 17:44:38.190</v>
      </c>
      <c r="C495" t="str">
        <f t="shared" si="32"/>
        <v>FFDFD3C0</v>
      </c>
      <c r="D495" t="s">
        <v>133</v>
      </c>
      <c r="E495">
        <v>1</v>
      </c>
      <c r="F495">
        <v>1001</v>
      </c>
      <c r="G495" t="s">
        <v>114</v>
      </c>
      <c r="J495" t="s">
        <v>134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ref="S495:T499" si="36">"17:44:46.109"</f>
        <v>17:44:46.109</v>
      </c>
      <c r="T495" t="str">
        <f t="shared" si="36"/>
        <v>17:44:46.109</v>
      </c>
      <c r="U495" t="str">
        <f t="shared" si="31"/>
        <v>A3E2C2</v>
      </c>
      <c r="V495">
        <v>0</v>
      </c>
      <c r="W495">
        <v>0</v>
      </c>
      <c r="X495">
        <v>1</v>
      </c>
      <c r="Z495">
        <v>0</v>
      </c>
      <c r="AA495">
        <v>10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1</v>
      </c>
      <c r="AH495">
        <v>0</v>
      </c>
      <c r="AI495" t="s">
        <v>326</v>
      </c>
      <c r="AJ495">
        <v>30.097497000000001</v>
      </c>
      <c r="AK495" t="s">
        <v>327</v>
      </c>
      <c r="AL495">
        <v>-89.924060999999995</v>
      </c>
      <c r="AM495">
        <v>100</v>
      </c>
      <c r="AN495">
        <v>1400</v>
      </c>
      <c r="AO495" t="s">
        <v>118</v>
      </c>
      <c r="AP495">
        <v>59</v>
      </c>
      <c r="AQ495">
        <v>130</v>
      </c>
      <c r="AR495">
        <v>0</v>
      </c>
      <c r="AZ495">
        <v>1200</v>
      </c>
      <c r="BA495">
        <v>1</v>
      </c>
      <c r="BB495" t="str">
        <f t="shared" si="33"/>
        <v xml:space="preserve">N35DC   </v>
      </c>
      <c r="BC495">
        <v>1</v>
      </c>
      <c r="BE495">
        <v>0</v>
      </c>
      <c r="BF495">
        <v>0</v>
      </c>
      <c r="BG495">
        <v>0</v>
      </c>
      <c r="BH495">
        <v>1500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"17:44:46.111"</f>
        <v>17:44:46.111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16</v>
      </c>
      <c r="CR495">
        <v>0</v>
      </c>
      <c r="CW495">
        <v>5527344</v>
      </c>
      <c r="CY495">
        <v>1</v>
      </c>
      <c r="CZ495">
        <v>0</v>
      </c>
      <c r="DA495">
        <v>0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"10/21/2020 17:44:38.190"</f>
        <v>10/21/2020 17:44:38.190</v>
      </c>
      <c r="C496" t="str">
        <f t="shared" si="32"/>
        <v>FFDFD3C0</v>
      </c>
      <c r="D496" t="s">
        <v>113</v>
      </c>
      <c r="E496">
        <v>4</v>
      </c>
      <c r="H496">
        <v>162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36"/>
        <v>17:44:46.109</v>
      </c>
      <c r="T496" t="str">
        <f t="shared" si="36"/>
        <v>17:44:46.109</v>
      </c>
      <c r="U496" t="str">
        <f t="shared" si="31"/>
        <v>A3E2C2</v>
      </c>
      <c r="V496">
        <v>0</v>
      </c>
      <c r="W496">
        <v>0</v>
      </c>
      <c r="X496">
        <v>1</v>
      </c>
      <c r="Z496">
        <v>0</v>
      </c>
      <c r="AA496">
        <v>10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1</v>
      </c>
      <c r="AH496">
        <v>0</v>
      </c>
      <c r="AI496" t="s">
        <v>326</v>
      </c>
      <c r="AJ496">
        <v>30.097497000000001</v>
      </c>
      <c r="AK496" t="s">
        <v>327</v>
      </c>
      <c r="AL496">
        <v>-89.924060999999995</v>
      </c>
      <c r="AM496">
        <v>100</v>
      </c>
      <c r="AN496">
        <v>1400</v>
      </c>
      <c r="AO496" t="s">
        <v>118</v>
      </c>
      <c r="AP496">
        <v>59</v>
      </c>
      <c r="AQ496">
        <v>130</v>
      </c>
      <c r="AR496">
        <v>0</v>
      </c>
      <c r="AZ496">
        <v>1200</v>
      </c>
      <c r="BA496">
        <v>1</v>
      </c>
      <c r="BB496" t="str">
        <f t="shared" si="33"/>
        <v xml:space="preserve">N35DC   </v>
      </c>
      <c r="BC496">
        <v>1</v>
      </c>
      <c r="BE496">
        <v>0</v>
      </c>
      <c r="BF496">
        <v>0</v>
      </c>
      <c r="BG496">
        <v>0</v>
      </c>
      <c r="BH496">
        <v>1500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"17:44:46.111"</f>
        <v>17:44:46.111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16</v>
      </c>
      <c r="CR496">
        <v>0</v>
      </c>
      <c r="CW496">
        <v>5527344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"10/21/2020 17:44:38.190"</f>
        <v>10/21/2020 17:44:38.190</v>
      </c>
      <c r="C497" t="str">
        <f t="shared" si="32"/>
        <v>FFDFD3C0</v>
      </c>
      <c r="D497" t="s">
        <v>128</v>
      </c>
      <c r="E497">
        <v>9</v>
      </c>
      <c r="H497">
        <v>257</v>
      </c>
      <c r="I497" t="s">
        <v>129</v>
      </c>
      <c r="J497" t="s">
        <v>126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36"/>
        <v>17:44:46.109</v>
      </c>
      <c r="T497" t="str">
        <f t="shared" si="36"/>
        <v>17:44:46.109</v>
      </c>
      <c r="U497" t="str">
        <f t="shared" si="31"/>
        <v>A3E2C2</v>
      </c>
      <c r="V497">
        <v>0</v>
      </c>
      <c r="W497">
        <v>0</v>
      </c>
      <c r="X497">
        <v>1</v>
      </c>
      <c r="Z497">
        <v>0</v>
      </c>
      <c r="AA497">
        <v>10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1</v>
      </c>
      <c r="AH497">
        <v>0</v>
      </c>
      <c r="AI497" t="s">
        <v>326</v>
      </c>
      <c r="AJ497">
        <v>30.097497000000001</v>
      </c>
      <c r="AK497" t="s">
        <v>327</v>
      </c>
      <c r="AL497">
        <v>-89.924060999999995</v>
      </c>
      <c r="AM497">
        <v>100</v>
      </c>
      <c r="AN497">
        <v>1400</v>
      </c>
      <c r="AO497" t="s">
        <v>118</v>
      </c>
      <c r="AP497">
        <v>59</v>
      </c>
      <c r="AQ497">
        <v>130</v>
      </c>
      <c r="AR497">
        <v>0</v>
      </c>
      <c r="AZ497">
        <v>1200</v>
      </c>
      <c r="BA497">
        <v>1</v>
      </c>
      <c r="BB497" t="str">
        <f t="shared" si="33"/>
        <v xml:space="preserve">N35DC   </v>
      </c>
      <c r="BC497">
        <v>1</v>
      </c>
      <c r="BE497">
        <v>0</v>
      </c>
      <c r="BF497">
        <v>0</v>
      </c>
      <c r="BG497">
        <v>0</v>
      </c>
      <c r="BH497">
        <v>1500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"17:44:46.111"</f>
        <v>17:44:46.111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16</v>
      </c>
      <c r="CR497">
        <v>0</v>
      </c>
      <c r="CW497">
        <v>5527344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"10/21/2020 17:44:38.190"</f>
        <v>10/21/2020 17:44:38.190</v>
      </c>
      <c r="C498" t="str">
        <f t="shared" si="32"/>
        <v>FFDFD3C0</v>
      </c>
      <c r="D498" t="s">
        <v>124</v>
      </c>
      <c r="E498">
        <v>2</v>
      </c>
      <c r="H498">
        <v>14</v>
      </c>
      <c r="I498" t="s">
        <v>125</v>
      </c>
      <c r="J498" t="s">
        <v>126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36"/>
        <v>17:44:46.109</v>
      </c>
      <c r="T498" t="str">
        <f t="shared" si="36"/>
        <v>17:44:46.109</v>
      </c>
      <c r="U498" t="str">
        <f t="shared" si="31"/>
        <v>A3E2C2</v>
      </c>
      <c r="V498">
        <v>0</v>
      </c>
      <c r="W498">
        <v>0</v>
      </c>
      <c r="X498">
        <v>1</v>
      </c>
      <c r="Z498">
        <v>0</v>
      </c>
      <c r="AA498">
        <v>10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1</v>
      </c>
      <c r="AH498">
        <v>0</v>
      </c>
      <c r="AI498" t="s">
        <v>326</v>
      </c>
      <c r="AJ498">
        <v>30.097497000000001</v>
      </c>
      <c r="AK498" t="s">
        <v>327</v>
      </c>
      <c r="AL498">
        <v>-89.924060999999995</v>
      </c>
      <c r="AM498">
        <v>100</v>
      </c>
      <c r="AN498">
        <v>1400</v>
      </c>
      <c r="AO498" t="s">
        <v>118</v>
      </c>
      <c r="AP498">
        <v>59</v>
      </c>
      <c r="AQ498">
        <v>130</v>
      </c>
      <c r="AR498">
        <v>0</v>
      </c>
      <c r="AZ498">
        <v>1200</v>
      </c>
      <c r="BA498">
        <v>1</v>
      </c>
      <c r="BB498" t="str">
        <f t="shared" si="33"/>
        <v xml:space="preserve">N35DC   </v>
      </c>
      <c r="BC498">
        <v>1</v>
      </c>
      <c r="BE498">
        <v>0</v>
      </c>
      <c r="BF498">
        <v>0</v>
      </c>
      <c r="BG498">
        <v>0</v>
      </c>
      <c r="BH498">
        <v>1500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"17:44:46.111"</f>
        <v>17:44:46.111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16</v>
      </c>
      <c r="CR498">
        <v>0</v>
      </c>
      <c r="CW498">
        <v>5527344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"10/21/2020 17:44:38.190"</f>
        <v>10/21/2020 17:44:38.190</v>
      </c>
      <c r="C499" t="str">
        <f t="shared" si="32"/>
        <v>FFDFD3C0</v>
      </c>
      <c r="D499" t="s">
        <v>130</v>
      </c>
      <c r="E499">
        <v>3</v>
      </c>
      <c r="F499">
        <v>2003</v>
      </c>
      <c r="G499" t="s">
        <v>131</v>
      </c>
      <c r="J499" t="s">
        <v>132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36"/>
        <v>17:44:46.109</v>
      </c>
      <c r="T499" t="str">
        <f t="shared" si="36"/>
        <v>17:44:46.109</v>
      </c>
      <c r="U499" t="str">
        <f t="shared" si="31"/>
        <v>A3E2C2</v>
      </c>
      <c r="V499">
        <v>0</v>
      </c>
      <c r="W499">
        <v>0</v>
      </c>
      <c r="X499">
        <v>1</v>
      </c>
      <c r="Z499">
        <v>0</v>
      </c>
      <c r="AA499">
        <v>10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1</v>
      </c>
      <c r="AH499">
        <v>0</v>
      </c>
      <c r="AI499" t="s">
        <v>326</v>
      </c>
      <c r="AJ499">
        <v>30.097497000000001</v>
      </c>
      <c r="AK499" t="s">
        <v>327</v>
      </c>
      <c r="AL499">
        <v>-89.924060999999995</v>
      </c>
      <c r="AM499">
        <v>100</v>
      </c>
      <c r="AN499">
        <v>1400</v>
      </c>
      <c r="AO499" t="s">
        <v>118</v>
      </c>
      <c r="AP499">
        <v>59</v>
      </c>
      <c r="AQ499">
        <v>130</v>
      </c>
      <c r="AR499">
        <v>0</v>
      </c>
      <c r="AZ499">
        <v>1200</v>
      </c>
      <c r="BA499">
        <v>1</v>
      </c>
      <c r="BB499" t="str">
        <f t="shared" si="33"/>
        <v xml:space="preserve">N35DC   </v>
      </c>
      <c r="BC499">
        <v>1</v>
      </c>
      <c r="BE499">
        <v>0</v>
      </c>
      <c r="BF499">
        <v>0</v>
      </c>
      <c r="BG499">
        <v>0</v>
      </c>
      <c r="BH499">
        <v>1500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"17:44:46.111"</f>
        <v>17:44:46.111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16</v>
      </c>
      <c r="CR499">
        <v>0</v>
      </c>
      <c r="CW499">
        <v>5527344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"10/21/2020 17:44:39.142"</f>
        <v>10/21/2020 17:44:39.142</v>
      </c>
      <c r="C500" t="str">
        <f t="shared" si="32"/>
        <v>FFDFD3C0</v>
      </c>
      <c r="D500" t="s">
        <v>130</v>
      </c>
      <c r="E500">
        <v>3</v>
      </c>
      <c r="F500">
        <v>2003</v>
      </c>
      <c r="G500" t="s">
        <v>131</v>
      </c>
      <c r="J500" t="s">
        <v>132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"17:44:47.078"</f>
        <v>17:44:47.078</v>
      </c>
      <c r="T500" t="str">
        <f>"17:44:46.678"</f>
        <v>17:44:46.678</v>
      </c>
      <c r="U500" t="str">
        <f t="shared" si="31"/>
        <v>A3E2C2</v>
      </c>
      <c r="V500">
        <v>0</v>
      </c>
      <c r="W500">
        <v>0</v>
      </c>
      <c r="X500">
        <v>1</v>
      </c>
      <c r="Z500">
        <v>0</v>
      </c>
      <c r="AA500">
        <v>10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1</v>
      </c>
      <c r="AH500">
        <v>0</v>
      </c>
      <c r="AI500" t="s">
        <v>328</v>
      </c>
      <c r="AJ500">
        <v>30.098119000000001</v>
      </c>
      <c r="AK500" t="s">
        <v>329</v>
      </c>
      <c r="AL500">
        <v>-89.923804000000004</v>
      </c>
      <c r="AM500">
        <v>100</v>
      </c>
      <c r="AN500">
        <v>1400</v>
      </c>
      <c r="AO500" t="s">
        <v>118</v>
      </c>
      <c r="AP500">
        <v>58</v>
      </c>
      <c r="AQ500">
        <v>131</v>
      </c>
      <c r="AR500">
        <v>0</v>
      </c>
      <c r="AZ500">
        <v>1200</v>
      </c>
      <c r="BA500">
        <v>1</v>
      </c>
      <c r="BB500" t="str">
        <f t="shared" si="33"/>
        <v xml:space="preserve">N35DC   </v>
      </c>
      <c r="BC500">
        <v>1</v>
      </c>
      <c r="BE500">
        <v>0</v>
      </c>
      <c r="BF500">
        <v>0</v>
      </c>
      <c r="BG500">
        <v>0</v>
      </c>
      <c r="BH500">
        <v>1500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"17:44:47.086"</f>
        <v>17:44:47.086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16</v>
      </c>
      <c r="CR500">
        <v>0</v>
      </c>
      <c r="CW500">
        <v>5528086</v>
      </c>
      <c r="CY500">
        <v>1</v>
      </c>
      <c r="CZ500">
        <v>0</v>
      </c>
      <c r="DA500">
        <v>0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"10/21/2020 17:44:39.142"</f>
        <v>10/21/2020 17:44:39.142</v>
      </c>
      <c r="C501" t="str">
        <f t="shared" si="32"/>
        <v>FFDFD3C0</v>
      </c>
      <c r="D501" t="s">
        <v>133</v>
      </c>
      <c r="E501">
        <v>1</v>
      </c>
      <c r="F501">
        <v>1001</v>
      </c>
      <c r="G501" t="s">
        <v>114</v>
      </c>
      <c r="J501" t="s">
        <v>134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"17:44:47.078"</f>
        <v>17:44:47.078</v>
      </c>
      <c r="T501" t="str">
        <f>"17:44:46.678"</f>
        <v>17:44:46.678</v>
      </c>
      <c r="U501" t="str">
        <f t="shared" si="31"/>
        <v>A3E2C2</v>
      </c>
      <c r="V501">
        <v>0</v>
      </c>
      <c r="W501">
        <v>0</v>
      </c>
      <c r="X501">
        <v>1</v>
      </c>
      <c r="Z501">
        <v>0</v>
      </c>
      <c r="AA501">
        <v>10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1</v>
      </c>
      <c r="AH501">
        <v>0</v>
      </c>
      <c r="AI501" t="s">
        <v>328</v>
      </c>
      <c r="AJ501">
        <v>30.098119000000001</v>
      </c>
      <c r="AK501" t="s">
        <v>329</v>
      </c>
      <c r="AL501">
        <v>-89.923804000000004</v>
      </c>
      <c r="AM501">
        <v>100</v>
      </c>
      <c r="AN501">
        <v>1400</v>
      </c>
      <c r="AO501" t="s">
        <v>118</v>
      </c>
      <c r="AP501">
        <v>58</v>
      </c>
      <c r="AQ501">
        <v>131</v>
      </c>
      <c r="AR501">
        <v>0</v>
      </c>
      <c r="AZ501">
        <v>1200</v>
      </c>
      <c r="BA501">
        <v>1</v>
      </c>
      <c r="BB501" t="str">
        <f t="shared" si="33"/>
        <v xml:space="preserve">N35DC   </v>
      </c>
      <c r="BC501">
        <v>1</v>
      </c>
      <c r="BE501">
        <v>0</v>
      </c>
      <c r="BF501">
        <v>0</v>
      </c>
      <c r="BG501">
        <v>0</v>
      </c>
      <c r="BH501">
        <v>1500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"17:44:47.086"</f>
        <v>17:44:47.086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16</v>
      </c>
      <c r="CR501">
        <v>0</v>
      </c>
      <c r="CW501">
        <v>5528086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"10/21/2020 17:44:39.142"</f>
        <v>10/21/2020 17:44:39.142</v>
      </c>
      <c r="C502" t="str">
        <f t="shared" si="32"/>
        <v>FFDFD3C0</v>
      </c>
      <c r="D502" t="s">
        <v>113</v>
      </c>
      <c r="E502">
        <v>4</v>
      </c>
      <c r="H502">
        <v>162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"17:44:47.078"</f>
        <v>17:44:47.078</v>
      </c>
      <c r="T502" t="str">
        <f>"17:44:46.678"</f>
        <v>17:44:46.678</v>
      </c>
      <c r="U502" t="str">
        <f t="shared" si="31"/>
        <v>A3E2C2</v>
      </c>
      <c r="V502">
        <v>0</v>
      </c>
      <c r="W502">
        <v>0</v>
      </c>
      <c r="X502">
        <v>1</v>
      </c>
      <c r="Z502">
        <v>0</v>
      </c>
      <c r="AA502">
        <v>10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1</v>
      </c>
      <c r="AH502">
        <v>0</v>
      </c>
      <c r="AI502" t="s">
        <v>328</v>
      </c>
      <c r="AJ502">
        <v>30.098119000000001</v>
      </c>
      <c r="AK502" t="s">
        <v>329</v>
      </c>
      <c r="AL502">
        <v>-89.923804000000004</v>
      </c>
      <c r="AM502">
        <v>100</v>
      </c>
      <c r="AN502">
        <v>1400</v>
      </c>
      <c r="AO502" t="s">
        <v>118</v>
      </c>
      <c r="AP502">
        <v>58</v>
      </c>
      <c r="AQ502">
        <v>131</v>
      </c>
      <c r="AR502">
        <v>0</v>
      </c>
      <c r="AZ502">
        <v>1200</v>
      </c>
      <c r="BA502">
        <v>1</v>
      </c>
      <c r="BB502" t="str">
        <f t="shared" si="33"/>
        <v xml:space="preserve">N35DC   </v>
      </c>
      <c r="BC502">
        <v>1</v>
      </c>
      <c r="BE502">
        <v>0</v>
      </c>
      <c r="BF502">
        <v>0</v>
      </c>
      <c r="BG502">
        <v>0</v>
      </c>
      <c r="BH502">
        <v>1500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"17:44:47.086"</f>
        <v>17:44:47.086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16</v>
      </c>
      <c r="CR502">
        <v>0</v>
      </c>
      <c r="CW502">
        <v>5528086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"10/21/2020 17:44:39.142"</f>
        <v>10/21/2020 17:44:39.142</v>
      </c>
      <c r="C503" t="str">
        <f t="shared" si="32"/>
        <v>FFDFD3C0</v>
      </c>
      <c r="D503" t="s">
        <v>128</v>
      </c>
      <c r="E503">
        <v>9</v>
      </c>
      <c r="H503">
        <v>257</v>
      </c>
      <c r="I503" t="s">
        <v>129</v>
      </c>
      <c r="J503" t="s">
        <v>126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"17:44:47.078"</f>
        <v>17:44:47.078</v>
      </c>
      <c r="T503" t="str">
        <f>"17:44:46.678"</f>
        <v>17:44:46.678</v>
      </c>
      <c r="U503" t="str">
        <f t="shared" si="31"/>
        <v>A3E2C2</v>
      </c>
      <c r="V503">
        <v>0</v>
      </c>
      <c r="W503">
        <v>0</v>
      </c>
      <c r="X503">
        <v>1</v>
      </c>
      <c r="Z503">
        <v>0</v>
      </c>
      <c r="AA503">
        <v>10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1</v>
      </c>
      <c r="AH503">
        <v>0</v>
      </c>
      <c r="AI503" t="s">
        <v>328</v>
      </c>
      <c r="AJ503">
        <v>30.098119000000001</v>
      </c>
      <c r="AK503" t="s">
        <v>329</v>
      </c>
      <c r="AL503">
        <v>-89.923804000000004</v>
      </c>
      <c r="AM503">
        <v>100</v>
      </c>
      <c r="AN503">
        <v>1400</v>
      </c>
      <c r="AO503" t="s">
        <v>118</v>
      </c>
      <c r="AP503">
        <v>58</v>
      </c>
      <c r="AQ503">
        <v>131</v>
      </c>
      <c r="AR503">
        <v>0</v>
      </c>
      <c r="AZ503">
        <v>1200</v>
      </c>
      <c r="BA503">
        <v>1</v>
      </c>
      <c r="BB503" t="str">
        <f t="shared" si="33"/>
        <v xml:space="preserve">N35DC   </v>
      </c>
      <c r="BC503">
        <v>1</v>
      </c>
      <c r="BE503">
        <v>0</v>
      </c>
      <c r="BF503">
        <v>0</v>
      </c>
      <c r="BG503">
        <v>0</v>
      </c>
      <c r="BH503">
        <v>1500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"17:44:47.086"</f>
        <v>17:44:47.086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16</v>
      </c>
      <c r="CR503">
        <v>0</v>
      </c>
      <c r="CW503">
        <v>5528086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"10/21/2020 17:44:39.142"</f>
        <v>10/21/2020 17:44:39.142</v>
      </c>
      <c r="C504" t="str">
        <f t="shared" si="32"/>
        <v>FFDFD3C0</v>
      </c>
      <c r="D504" t="s">
        <v>124</v>
      </c>
      <c r="E504">
        <v>2</v>
      </c>
      <c r="H504">
        <v>14</v>
      </c>
      <c r="I504" t="s">
        <v>125</v>
      </c>
      <c r="J504" t="s">
        <v>126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"17:44:47.078"</f>
        <v>17:44:47.078</v>
      </c>
      <c r="T504" t="str">
        <f>"17:44:46.678"</f>
        <v>17:44:46.678</v>
      </c>
      <c r="U504" t="str">
        <f t="shared" si="31"/>
        <v>A3E2C2</v>
      </c>
      <c r="V504">
        <v>0</v>
      </c>
      <c r="W504">
        <v>0</v>
      </c>
      <c r="X504">
        <v>1</v>
      </c>
      <c r="Z504">
        <v>0</v>
      </c>
      <c r="AA504">
        <v>10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1</v>
      </c>
      <c r="AH504">
        <v>0</v>
      </c>
      <c r="AI504" t="s">
        <v>328</v>
      </c>
      <c r="AJ504">
        <v>30.098119000000001</v>
      </c>
      <c r="AK504" t="s">
        <v>329</v>
      </c>
      <c r="AL504">
        <v>-89.923804000000004</v>
      </c>
      <c r="AM504">
        <v>100</v>
      </c>
      <c r="AN504">
        <v>1400</v>
      </c>
      <c r="AO504" t="s">
        <v>118</v>
      </c>
      <c r="AP504">
        <v>58</v>
      </c>
      <c r="AQ504">
        <v>131</v>
      </c>
      <c r="AR504">
        <v>0</v>
      </c>
      <c r="AZ504">
        <v>1200</v>
      </c>
      <c r="BA504">
        <v>1</v>
      </c>
      <c r="BB504" t="str">
        <f t="shared" si="33"/>
        <v xml:space="preserve">N35DC   </v>
      </c>
      <c r="BC504">
        <v>1</v>
      </c>
      <c r="BE504">
        <v>0</v>
      </c>
      <c r="BF504">
        <v>0</v>
      </c>
      <c r="BG504">
        <v>0</v>
      </c>
      <c r="BH504">
        <v>1500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"17:44:47.086"</f>
        <v>17:44:47.086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16</v>
      </c>
      <c r="CR504">
        <v>0</v>
      </c>
      <c r="CW504">
        <v>5528086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"10/21/2020 17:44:40.026"</f>
        <v>10/21/2020 17:44:40.026</v>
      </c>
      <c r="C505" t="str">
        <f t="shared" si="32"/>
        <v>FFDFD3C0</v>
      </c>
      <c r="D505" t="s">
        <v>113</v>
      </c>
      <c r="E505">
        <v>4</v>
      </c>
      <c r="H505">
        <v>162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"17:44:47.938"</f>
        <v>17:44:47.938</v>
      </c>
      <c r="T505" t="str">
        <f>"17:44:47.638"</f>
        <v>17:44:47.638</v>
      </c>
      <c r="U505" t="str">
        <f t="shared" si="31"/>
        <v>A3E2C2</v>
      </c>
      <c r="V505">
        <v>0</v>
      </c>
      <c r="W505">
        <v>0</v>
      </c>
      <c r="X505">
        <v>1</v>
      </c>
      <c r="Z505">
        <v>0</v>
      </c>
      <c r="AA505">
        <v>10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1</v>
      </c>
      <c r="AH505">
        <v>0</v>
      </c>
      <c r="AI505" t="s">
        <v>330</v>
      </c>
      <c r="AJ505">
        <v>30.098634000000001</v>
      </c>
      <c r="AK505" t="s">
        <v>331</v>
      </c>
      <c r="AL505">
        <v>-89.923524999999998</v>
      </c>
      <c r="AM505">
        <v>100</v>
      </c>
      <c r="AN505">
        <v>1400</v>
      </c>
      <c r="AO505" t="s">
        <v>118</v>
      </c>
      <c r="AP505">
        <v>55</v>
      </c>
      <c r="AQ505">
        <v>132</v>
      </c>
      <c r="AR505">
        <v>-192</v>
      </c>
      <c r="AZ505">
        <v>1200</v>
      </c>
      <c r="BA505">
        <v>1</v>
      </c>
      <c r="BB505" t="str">
        <f t="shared" si="33"/>
        <v xml:space="preserve">N35DC   </v>
      </c>
      <c r="BC505">
        <v>1</v>
      </c>
      <c r="BE505">
        <v>0</v>
      </c>
      <c r="BF505">
        <v>0</v>
      </c>
      <c r="BG505">
        <v>0</v>
      </c>
      <c r="BH505">
        <v>1475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"17:44:47.940"</f>
        <v>17:44:47.940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16</v>
      </c>
      <c r="CR505">
        <v>0</v>
      </c>
      <c r="CW505">
        <v>5528676</v>
      </c>
      <c r="CY505">
        <v>1</v>
      </c>
      <c r="CZ505">
        <v>0</v>
      </c>
      <c r="DA505">
        <v>0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"10/21/2020 17:44:40.026"</f>
        <v>10/21/2020 17:44:40.026</v>
      </c>
      <c r="C506" t="str">
        <f t="shared" si="32"/>
        <v>FFDFD3C0</v>
      </c>
      <c r="D506" t="s">
        <v>128</v>
      </c>
      <c r="E506">
        <v>9</v>
      </c>
      <c r="H506">
        <v>257</v>
      </c>
      <c r="I506" t="s">
        <v>129</v>
      </c>
      <c r="J506" t="s">
        <v>126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"17:44:47.938"</f>
        <v>17:44:47.938</v>
      </c>
      <c r="T506" t="str">
        <f>"17:44:47.638"</f>
        <v>17:44:47.638</v>
      </c>
      <c r="U506" t="str">
        <f t="shared" si="31"/>
        <v>A3E2C2</v>
      </c>
      <c r="V506">
        <v>0</v>
      </c>
      <c r="W506">
        <v>0</v>
      </c>
      <c r="X506">
        <v>1</v>
      </c>
      <c r="Z506">
        <v>0</v>
      </c>
      <c r="AA506">
        <v>10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1</v>
      </c>
      <c r="AH506">
        <v>0</v>
      </c>
      <c r="AI506" t="s">
        <v>330</v>
      </c>
      <c r="AJ506">
        <v>30.098634000000001</v>
      </c>
      <c r="AK506" t="s">
        <v>331</v>
      </c>
      <c r="AL506">
        <v>-89.923524999999998</v>
      </c>
      <c r="AM506">
        <v>100</v>
      </c>
      <c r="AN506">
        <v>1400</v>
      </c>
      <c r="AO506" t="s">
        <v>118</v>
      </c>
      <c r="AP506">
        <v>55</v>
      </c>
      <c r="AQ506">
        <v>132</v>
      </c>
      <c r="AR506">
        <v>-192</v>
      </c>
      <c r="AZ506">
        <v>1200</v>
      </c>
      <c r="BA506">
        <v>1</v>
      </c>
      <c r="BB506" t="str">
        <f t="shared" si="33"/>
        <v xml:space="preserve">N35DC   </v>
      </c>
      <c r="BC506">
        <v>1</v>
      </c>
      <c r="BE506">
        <v>0</v>
      </c>
      <c r="BF506">
        <v>0</v>
      </c>
      <c r="BG506">
        <v>0</v>
      </c>
      <c r="BH506">
        <v>1475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"17:44:47.940"</f>
        <v>17:44:47.940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16</v>
      </c>
      <c r="CR506">
        <v>0</v>
      </c>
      <c r="CW506">
        <v>5528676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"10/21/2020 17:44:40.026"</f>
        <v>10/21/2020 17:44:40.026</v>
      </c>
      <c r="C507" t="str">
        <f t="shared" si="32"/>
        <v>FFDFD3C0</v>
      </c>
      <c r="D507" t="s">
        <v>124</v>
      </c>
      <c r="E507">
        <v>2</v>
      </c>
      <c r="H507">
        <v>14</v>
      </c>
      <c r="I507" t="s">
        <v>125</v>
      </c>
      <c r="J507" t="s">
        <v>126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"17:44:47.938"</f>
        <v>17:44:47.938</v>
      </c>
      <c r="T507" t="str">
        <f>"17:44:47.638"</f>
        <v>17:44:47.638</v>
      </c>
      <c r="U507" t="str">
        <f t="shared" si="31"/>
        <v>A3E2C2</v>
      </c>
      <c r="V507">
        <v>0</v>
      </c>
      <c r="W507">
        <v>0</v>
      </c>
      <c r="X507">
        <v>1</v>
      </c>
      <c r="Z507">
        <v>0</v>
      </c>
      <c r="AA507">
        <v>10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1</v>
      </c>
      <c r="AH507">
        <v>0</v>
      </c>
      <c r="AI507" t="s">
        <v>330</v>
      </c>
      <c r="AJ507">
        <v>30.098634000000001</v>
      </c>
      <c r="AK507" t="s">
        <v>331</v>
      </c>
      <c r="AL507">
        <v>-89.923524999999998</v>
      </c>
      <c r="AM507">
        <v>100</v>
      </c>
      <c r="AN507">
        <v>1400</v>
      </c>
      <c r="AO507" t="s">
        <v>118</v>
      </c>
      <c r="AP507">
        <v>55</v>
      </c>
      <c r="AQ507">
        <v>132</v>
      </c>
      <c r="AR507">
        <v>-192</v>
      </c>
      <c r="AZ507">
        <v>1200</v>
      </c>
      <c r="BA507">
        <v>1</v>
      </c>
      <c r="BB507" t="str">
        <f t="shared" si="33"/>
        <v xml:space="preserve">N35DC   </v>
      </c>
      <c r="BC507">
        <v>1</v>
      </c>
      <c r="BE507">
        <v>0</v>
      </c>
      <c r="BF507">
        <v>0</v>
      </c>
      <c r="BG507">
        <v>0</v>
      </c>
      <c r="BH507">
        <v>1475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"17:44:47.940"</f>
        <v>17:44:47.940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16</v>
      </c>
      <c r="CR507">
        <v>0</v>
      </c>
      <c r="CW507">
        <v>5528676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"10/21/2020 17:44:40.026"</f>
        <v>10/21/2020 17:44:40.026</v>
      </c>
      <c r="C508" t="str">
        <f t="shared" si="32"/>
        <v>FFDFD3C0</v>
      </c>
      <c r="D508" t="s">
        <v>130</v>
      </c>
      <c r="E508">
        <v>3</v>
      </c>
      <c r="F508">
        <v>2003</v>
      </c>
      <c r="G508" t="s">
        <v>131</v>
      </c>
      <c r="J508" t="s">
        <v>132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"17:44:47.938"</f>
        <v>17:44:47.938</v>
      </c>
      <c r="T508" t="str">
        <f>"17:44:47.638"</f>
        <v>17:44:47.638</v>
      </c>
      <c r="U508" t="str">
        <f t="shared" si="31"/>
        <v>A3E2C2</v>
      </c>
      <c r="V508">
        <v>0</v>
      </c>
      <c r="W508">
        <v>0</v>
      </c>
      <c r="X508">
        <v>1</v>
      </c>
      <c r="Z508">
        <v>0</v>
      </c>
      <c r="AA508">
        <v>10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1</v>
      </c>
      <c r="AH508">
        <v>0</v>
      </c>
      <c r="AI508" t="s">
        <v>330</v>
      </c>
      <c r="AJ508">
        <v>30.098634000000001</v>
      </c>
      <c r="AK508" t="s">
        <v>331</v>
      </c>
      <c r="AL508">
        <v>-89.923524999999998</v>
      </c>
      <c r="AM508">
        <v>100</v>
      </c>
      <c r="AN508">
        <v>1400</v>
      </c>
      <c r="AO508" t="s">
        <v>118</v>
      </c>
      <c r="AP508">
        <v>55</v>
      </c>
      <c r="AQ508">
        <v>132</v>
      </c>
      <c r="AR508">
        <v>-192</v>
      </c>
      <c r="AZ508">
        <v>1200</v>
      </c>
      <c r="BA508">
        <v>1</v>
      </c>
      <c r="BB508" t="str">
        <f t="shared" si="33"/>
        <v xml:space="preserve">N35DC   </v>
      </c>
      <c r="BC508">
        <v>1</v>
      </c>
      <c r="BE508">
        <v>0</v>
      </c>
      <c r="BF508">
        <v>0</v>
      </c>
      <c r="BG508">
        <v>0</v>
      </c>
      <c r="BH508">
        <v>1475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"17:44:47.940"</f>
        <v>17:44:47.940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16</v>
      </c>
      <c r="CR508">
        <v>0</v>
      </c>
      <c r="CW508">
        <v>5528676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"10/21/2020 17:44:40.026"</f>
        <v>10/21/2020 17:44:40.026</v>
      </c>
      <c r="C509" t="str">
        <f t="shared" si="32"/>
        <v>FFDFD3C0</v>
      </c>
      <c r="D509" t="s">
        <v>133</v>
      </c>
      <c r="E509">
        <v>1</v>
      </c>
      <c r="F509">
        <v>1001</v>
      </c>
      <c r="G509" t="s">
        <v>114</v>
      </c>
      <c r="J509" t="s">
        <v>134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"17:44:47.938"</f>
        <v>17:44:47.938</v>
      </c>
      <c r="T509" t="str">
        <f>"17:44:47.638"</f>
        <v>17:44:47.638</v>
      </c>
      <c r="U509" t="str">
        <f t="shared" si="31"/>
        <v>A3E2C2</v>
      </c>
      <c r="V509">
        <v>0</v>
      </c>
      <c r="W509">
        <v>0</v>
      </c>
      <c r="X509">
        <v>1</v>
      </c>
      <c r="Z509">
        <v>0</v>
      </c>
      <c r="AA509">
        <v>10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1</v>
      </c>
      <c r="AH509">
        <v>0</v>
      </c>
      <c r="AI509" t="s">
        <v>330</v>
      </c>
      <c r="AJ509">
        <v>30.098634000000001</v>
      </c>
      <c r="AK509" t="s">
        <v>331</v>
      </c>
      <c r="AL509">
        <v>-89.923524999999998</v>
      </c>
      <c r="AM509">
        <v>100</v>
      </c>
      <c r="AN509">
        <v>1400</v>
      </c>
      <c r="AO509" t="s">
        <v>118</v>
      </c>
      <c r="AP509">
        <v>55</v>
      </c>
      <c r="AQ509">
        <v>132</v>
      </c>
      <c r="AR509">
        <v>-192</v>
      </c>
      <c r="AZ509">
        <v>1200</v>
      </c>
      <c r="BA509">
        <v>1</v>
      </c>
      <c r="BB509" t="str">
        <f t="shared" si="33"/>
        <v xml:space="preserve">N35DC   </v>
      </c>
      <c r="BC509">
        <v>1</v>
      </c>
      <c r="BE509">
        <v>0</v>
      </c>
      <c r="BF509">
        <v>0</v>
      </c>
      <c r="BG509">
        <v>0</v>
      </c>
      <c r="BH509">
        <v>1475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"17:44:47.940"</f>
        <v>17:44:47.940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16</v>
      </c>
      <c r="CR509">
        <v>0</v>
      </c>
      <c r="CW509">
        <v>5528676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"10/21/2020 17:44:42.971"</f>
        <v>10/21/2020 17:44:42.971</v>
      </c>
      <c r="C510" t="str">
        <f t="shared" si="32"/>
        <v>FFDFD3C0</v>
      </c>
      <c r="D510" t="s">
        <v>128</v>
      </c>
      <c r="E510">
        <v>9</v>
      </c>
      <c r="H510">
        <v>257</v>
      </c>
      <c r="I510" t="s">
        <v>129</v>
      </c>
      <c r="J510" t="s">
        <v>126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"17:44:50.922"</f>
        <v>17:44:50.922</v>
      </c>
      <c r="T510" t="str">
        <f>"17:44:50.822"</f>
        <v>17:44:50.822</v>
      </c>
      <c r="U510" t="str">
        <f t="shared" si="31"/>
        <v>A3E2C2</v>
      </c>
      <c r="V510">
        <v>0</v>
      </c>
      <c r="W510">
        <v>0</v>
      </c>
      <c r="X510">
        <v>1</v>
      </c>
      <c r="Z510">
        <v>0</v>
      </c>
      <c r="AA510">
        <v>10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1</v>
      </c>
      <c r="AH510">
        <v>0</v>
      </c>
      <c r="AI510" t="s">
        <v>332</v>
      </c>
      <c r="AJ510">
        <v>30.100479</v>
      </c>
      <c r="AK510" t="s">
        <v>333</v>
      </c>
      <c r="AL510">
        <v>-89.922708999999998</v>
      </c>
      <c r="AM510">
        <v>100</v>
      </c>
      <c r="AN510">
        <v>1400</v>
      </c>
      <c r="AO510" t="s">
        <v>118</v>
      </c>
      <c r="AP510">
        <v>49</v>
      </c>
      <c r="AQ510">
        <v>136</v>
      </c>
      <c r="AR510">
        <v>-128</v>
      </c>
      <c r="AZ510">
        <v>1200</v>
      </c>
      <c r="BA510">
        <v>1</v>
      </c>
      <c r="BB510" t="str">
        <f t="shared" si="33"/>
        <v xml:space="preserve">N35DC   </v>
      </c>
      <c r="BC510">
        <v>1</v>
      </c>
      <c r="BE510">
        <v>0</v>
      </c>
      <c r="BF510">
        <v>0</v>
      </c>
      <c r="BG510">
        <v>0</v>
      </c>
      <c r="BH510">
        <v>1475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"17:44:50.925"</f>
        <v>17:44:50.925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16</v>
      </c>
      <c r="CR510">
        <v>0</v>
      </c>
      <c r="CW510">
        <v>5530920</v>
      </c>
      <c r="CY510">
        <v>1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"10/21/2020 17:44:42.971"</f>
        <v>10/21/2020 17:44:42.971</v>
      </c>
      <c r="C511" t="str">
        <f t="shared" si="32"/>
        <v>FFDFD3C0</v>
      </c>
      <c r="D511" t="s">
        <v>124</v>
      </c>
      <c r="E511">
        <v>2</v>
      </c>
      <c r="H511">
        <v>14</v>
      </c>
      <c r="I511" t="s">
        <v>125</v>
      </c>
      <c r="J511" t="s">
        <v>126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"17:44:50.922"</f>
        <v>17:44:50.922</v>
      </c>
      <c r="T511" t="str">
        <f>"17:44:50.822"</f>
        <v>17:44:50.822</v>
      </c>
      <c r="U511" t="str">
        <f t="shared" si="31"/>
        <v>A3E2C2</v>
      </c>
      <c r="V511">
        <v>0</v>
      </c>
      <c r="W511">
        <v>0</v>
      </c>
      <c r="X511">
        <v>1</v>
      </c>
      <c r="Z511">
        <v>0</v>
      </c>
      <c r="AA511">
        <v>10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1</v>
      </c>
      <c r="AH511">
        <v>0</v>
      </c>
      <c r="AI511" t="s">
        <v>332</v>
      </c>
      <c r="AJ511">
        <v>30.100479</v>
      </c>
      <c r="AK511" t="s">
        <v>333</v>
      </c>
      <c r="AL511">
        <v>-89.922708999999998</v>
      </c>
      <c r="AM511">
        <v>100</v>
      </c>
      <c r="AN511">
        <v>1400</v>
      </c>
      <c r="AO511" t="s">
        <v>118</v>
      </c>
      <c r="AP511">
        <v>49</v>
      </c>
      <c r="AQ511">
        <v>136</v>
      </c>
      <c r="AR511">
        <v>-128</v>
      </c>
      <c r="AZ511">
        <v>1200</v>
      </c>
      <c r="BA511">
        <v>1</v>
      </c>
      <c r="BB511" t="str">
        <f t="shared" si="33"/>
        <v xml:space="preserve">N35DC   </v>
      </c>
      <c r="BC511">
        <v>1</v>
      </c>
      <c r="BE511">
        <v>0</v>
      </c>
      <c r="BF511">
        <v>0</v>
      </c>
      <c r="BG511">
        <v>0</v>
      </c>
      <c r="BH511">
        <v>1475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"17:44:50.925"</f>
        <v>17:44:50.925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16</v>
      </c>
      <c r="CR511">
        <v>0</v>
      </c>
      <c r="CW511">
        <v>5530920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"10/21/2020 17:44:42.971"</f>
        <v>10/21/2020 17:44:42.971</v>
      </c>
      <c r="C512" t="str">
        <f t="shared" si="32"/>
        <v>FFDFD3C0</v>
      </c>
      <c r="D512" t="s">
        <v>133</v>
      </c>
      <c r="E512">
        <v>1</v>
      </c>
      <c r="F512">
        <v>1001</v>
      </c>
      <c r="G512" t="s">
        <v>114</v>
      </c>
      <c r="J512" t="s">
        <v>134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"17:44:50.922"</f>
        <v>17:44:50.922</v>
      </c>
      <c r="T512" t="str">
        <f>"17:44:50.822"</f>
        <v>17:44:50.822</v>
      </c>
      <c r="U512" t="str">
        <f t="shared" si="31"/>
        <v>A3E2C2</v>
      </c>
      <c r="V512">
        <v>0</v>
      </c>
      <c r="W512">
        <v>0</v>
      </c>
      <c r="X512">
        <v>1</v>
      </c>
      <c r="Z512">
        <v>0</v>
      </c>
      <c r="AA512">
        <v>10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1</v>
      </c>
      <c r="AH512">
        <v>0</v>
      </c>
      <c r="AI512" t="s">
        <v>332</v>
      </c>
      <c r="AJ512">
        <v>30.100479</v>
      </c>
      <c r="AK512" t="s">
        <v>333</v>
      </c>
      <c r="AL512">
        <v>-89.922708999999998</v>
      </c>
      <c r="AM512">
        <v>100</v>
      </c>
      <c r="AN512">
        <v>1400</v>
      </c>
      <c r="AO512" t="s">
        <v>118</v>
      </c>
      <c r="AP512">
        <v>49</v>
      </c>
      <c r="AQ512">
        <v>136</v>
      </c>
      <c r="AR512">
        <v>-128</v>
      </c>
      <c r="AZ512">
        <v>1200</v>
      </c>
      <c r="BA512">
        <v>1</v>
      </c>
      <c r="BB512" t="str">
        <f t="shared" si="33"/>
        <v xml:space="preserve">N35DC   </v>
      </c>
      <c r="BC512">
        <v>1</v>
      </c>
      <c r="BE512">
        <v>0</v>
      </c>
      <c r="BF512">
        <v>0</v>
      </c>
      <c r="BG512">
        <v>0</v>
      </c>
      <c r="BH512">
        <v>1475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"17:44:50.925"</f>
        <v>17:44:50.925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16</v>
      </c>
      <c r="CR512">
        <v>0</v>
      </c>
      <c r="CW512">
        <v>5530920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"10/21/2020 17:44:42.971"</f>
        <v>10/21/2020 17:44:42.971</v>
      </c>
      <c r="C513" t="str">
        <f t="shared" si="32"/>
        <v>FFDFD3C0</v>
      </c>
      <c r="D513" t="s">
        <v>130</v>
      </c>
      <c r="E513">
        <v>3</v>
      </c>
      <c r="F513">
        <v>2003</v>
      </c>
      <c r="G513" t="s">
        <v>131</v>
      </c>
      <c r="J513" t="s">
        <v>132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"17:44:50.922"</f>
        <v>17:44:50.922</v>
      </c>
      <c r="T513" t="str">
        <f>"17:44:50.822"</f>
        <v>17:44:50.822</v>
      </c>
      <c r="U513" t="str">
        <f t="shared" si="31"/>
        <v>A3E2C2</v>
      </c>
      <c r="V513">
        <v>0</v>
      </c>
      <c r="W513">
        <v>0</v>
      </c>
      <c r="X513">
        <v>1</v>
      </c>
      <c r="Z513">
        <v>0</v>
      </c>
      <c r="AA513">
        <v>10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1</v>
      </c>
      <c r="AH513">
        <v>0</v>
      </c>
      <c r="AI513" t="s">
        <v>332</v>
      </c>
      <c r="AJ513">
        <v>30.100479</v>
      </c>
      <c r="AK513" t="s">
        <v>333</v>
      </c>
      <c r="AL513">
        <v>-89.922708999999998</v>
      </c>
      <c r="AM513">
        <v>100</v>
      </c>
      <c r="AN513">
        <v>1400</v>
      </c>
      <c r="AO513" t="s">
        <v>118</v>
      </c>
      <c r="AP513">
        <v>49</v>
      </c>
      <c r="AQ513">
        <v>136</v>
      </c>
      <c r="AR513">
        <v>-128</v>
      </c>
      <c r="AZ513">
        <v>1200</v>
      </c>
      <c r="BA513">
        <v>1</v>
      </c>
      <c r="BB513" t="str">
        <f t="shared" si="33"/>
        <v xml:space="preserve">N35DC   </v>
      </c>
      <c r="BC513">
        <v>1</v>
      </c>
      <c r="BE513">
        <v>0</v>
      </c>
      <c r="BF513">
        <v>0</v>
      </c>
      <c r="BG513">
        <v>0</v>
      </c>
      <c r="BH513">
        <v>1475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"17:44:50.925"</f>
        <v>17:44:50.925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16</v>
      </c>
      <c r="CR513">
        <v>0</v>
      </c>
      <c r="CW513">
        <v>5530920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"10/21/2020 17:44:42.971"</f>
        <v>10/21/2020 17:44:42.971</v>
      </c>
      <c r="C514" t="str">
        <f t="shared" si="32"/>
        <v>FFDFD3C0</v>
      </c>
      <c r="D514" t="s">
        <v>113</v>
      </c>
      <c r="E514">
        <v>4</v>
      </c>
      <c r="H514">
        <v>162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"17:44:50.922"</f>
        <v>17:44:50.922</v>
      </c>
      <c r="T514" t="str">
        <f>"17:44:50.822"</f>
        <v>17:44:50.822</v>
      </c>
      <c r="U514" t="str">
        <f t="shared" ref="U514:U577" si="37">"A3E2C2"</f>
        <v>A3E2C2</v>
      </c>
      <c r="V514">
        <v>0</v>
      </c>
      <c r="W514">
        <v>0</v>
      </c>
      <c r="X514">
        <v>1</v>
      </c>
      <c r="Z514">
        <v>0</v>
      </c>
      <c r="AA514">
        <v>10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1</v>
      </c>
      <c r="AH514">
        <v>0</v>
      </c>
      <c r="AI514" t="s">
        <v>332</v>
      </c>
      <c r="AJ514">
        <v>30.100479</v>
      </c>
      <c r="AK514" t="s">
        <v>333</v>
      </c>
      <c r="AL514">
        <v>-89.922708999999998</v>
      </c>
      <c r="AM514">
        <v>100</v>
      </c>
      <c r="AN514">
        <v>1400</v>
      </c>
      <c r="AO514" t="s">
        <v>118</v>
      </c>
      <c r="AP514">
        <v>49</v>
      </c>
      <c r="AQ514">
        <v>136</v>
      </c>
      <c r="AR514">
        <v>-128</v>
      </c>
      <c r="AZ514">
        <v>1200</v>
      </c>
      <c r="BA514">
        <v>1</v>
      </c>
      <c r="BB514" t="str">
        <f t="shared" si="33"/>
        <v xml:space="preserve">N35DC   </v>
      </c>
      <c r="BC514">
        <v>1</v>
      </c>
      <c r="BE514">
        <v>0</v>
      </c>
      <c r="BF514">
        <v>0</v>
      </c>
      <c r="BG514">
        <v>0</v>
      </c>
      <c r="BH514">
        <v>1475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"17:44:50.925"</f>
        <v>17:44:50.925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16</v>
      </c>
      <c r="CR514">
        <v>0</v>
      </c>
      <c r="CW514">
        <v>5530920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"10/21/2020 17:44:44.034"</f>
        <v>10/21/2020 17:44:44.034</v>
      </c>
      <c r="C515" t="str">
        <f t="shared" si="32"/>
        <v>FFDFD3C0</v>
      </c>
      <c r="D515" t="s">
        <v>128</v>
      </c>
      <c r="E515">
        <v>9</v>
      </c>
      <c r="H515">
        <v>257</v>
      </c>
      <c r="I515" t="s">
        <v>129</v>
      </c>
      <c r="J515" t="s">
        <v>126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"17:44:51.953"</f>
        <v>17:44:51.953</v>
      </c>
      <c r="T515" t="str">
        <f>"17:44:51.853"</f>
        <v>17:44:51.853</v>
      </c>
      <c r="U515" t="str">
        <f t="shared" si="37"/>
        <v>A3E2C2</v>
      </c>
      <c r="V515">
        <v>0</v>
      </c>
      <c r="W515">
        <v>0</v>
      </c>
      <c r="X515">
        <v>1</v>
      </c>
      <c r="Z515">
        <v>0</v>
      </c>
      <c r="AA515">
        <v>10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1</v>
      </c>
      <c r="AH515">
        <v>0</v>
      </c>
      <c r="AI515" t="s">
        <v>334</v>
      </c>
      <c r="AJ515">
        <v>30.101144000000001</v>
      </c>
      <c r="AK515" t="s">
        <v>335</v>
      </c>
      <c r="AL515">
        <v>-89.922431000000003</v>
      </c>
      <c r="AM515">
        <v>100</v>
      </c>
      <c r="AN515">
        <v>1400</v>
      </c>
      <c r="AO515" t="s">
        <v>118</v>
      </c>
      <c r="AP515">
        <v>48</v>
      </c>
      <c r="AQ515">
        <v>137</v>
      </c>
      <c r="AR515">
        <v>-64</v>
      </c>
      <c r="AZ515">
        <v>1200</v>
      </c>
      <c r="BA515">
        <v>1</v>
      </c>
      <c r="BB515" t="str">
        <f t="shared" si="33"/>
        <v xml:space="preserve">N35DC   </v>
      </c>
      <c r="BC515">
        <v>1</v>
      </c>
      <c r="BE515">
        <v>0</v>
      </c>
      <c r="BF515">
        <v>0</v>
      </c>
      <c r="BG515">
        <v>0</v>
      </c>
      <c r="BH515">
        <v>1475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"17:44:51.960"</f>
        <v>17:44:51.960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16</v>
      </c>
      <c r="CR515">
        <v>0</v>
      </c>
      <c r="CW515">
        <v>5531653</v>
      </c>
      <c r="CY515">
        <v>1</v>
      </c>
      <c r="CZ515">
        <v>0</v>
      </c>
      <c r="DA515">
        <v>0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"10/21/2020 17:44:44.034"</f>
        <v>10/21/2020 17:44:44.034</v>
      </c>
      <c r="C516" t="str">
        <f t="shared" si="32"/>
        <v>FFDFD3C0</v>
      </c>
      <c r="D516" t="s">
        <v>133</v>
      </c>
      <c r="E516">
        <v>1</v>
      </c>
      <c r="F516">
        <v>1001</v>
      </c>
      <c r="G516" t="s">
        <v>114</v>
      </c>
      <c r="J516" t="s">
        <v>134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"17:44:51.953"</f>
        <v>17:44:51.953</v>
      </c>
      <c r="T516" t="str">
        <f>"17:44:51.853"</f>
        <v>17:44:51.853</v>
      </c>
      <c r="U516" t="str">
        <f t="shared" si="37"/>
        <v>A3E2C2</v>
      </c>
      <c r="V516">
        <v>0</v>
      </c>
      <c r="W516">
        <v>0</v>
      </c>
      <c r="X516">
        <v>1</v>
      </c>
      <c r="Z516">
        <v>0</v>
      </c>
      <c r="AA516">
        <v>10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1</v>
      </c>
      <c r="AH516">
        <v>0</v>
      </c>
      <c r="AI516" t="s">
        <v>334</v>
      </c>
      <c r="AJ516">
        <v>30.101144000000001</v>
      </c>
      <c r="AK516" t="s">
        <v>335</v>
      </c>
      <c r="AL516">
        <v>-89.922431000000003</v>
      </c>
      <c r="AM516">
        <v>100</v>
      </c>
      <c r="AN516">
        <v>1400</v>
      </c>
      <c r="AO516" t="s">
        <v>118</v>
      </c>
      <c r="AP516">
        <v>48</v>
      </c>
      <c r="AQ516">
        <v>137</v>
      </c>
      <c r="AR516">
        <v>-64</v>
      </c>
      <c r="AZ516">
        <v>1200</v>
      </c>
      <c r="BA516">
        <v>1</v>
      </c>
      <c r="BB516" t="str">
        <f t="shared" si="33"/>
        <v xml:space="preserve">N35DC   </v>
      </c>
      <c r="BC516">
        <v>1</v>
      </c>
      <c r="BE516">
        <v>0</v>
      </c>
      <c r="BF516">
        <v>0</v>
      </c>
      <c r="BG516">
        <v>0</v>
      </c>
      <c r="BH516">
        <v>1475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"17:44:51.960"</f>
        <v>17:44:51.960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16</v>
      </c>
      <c r="CR516">
        <v>0</v>
      </c>
      <c r="CW516">
        <v>5531653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"10/21/2020 17:44:44.034"</f>
        <v>10/21/2020 17:44:44.034</v>
      </c>
      <c r="C517" t="str">
        <f t="shared" si="32"/>
        <v>FFDFD3C0</v>
      </c>
      <c r="D517" t="s">
        <v>124</v>
      </c>
      <c r="E517">
        <v>2</v>
      </c>
      <c r="H517">
        <v>14</v>
      </c>
      <c r="I517" t="s">
        <v>125</v>
      </c>
      <c r="J517" t="s">
        <v>126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"17:44:51.953"</f>
        <v>17:44:51.953</v>
      </c>
      <c r="T517" t="str">
        <f>"17:44:51.853"</f>
        <v>17:44:51.853</v>
      </c>
      <c r="U517" t="str">
        <f t="shared" si="37"/>
        <v>A3E2C2</v>
      </c>
      <c r="V517">
        <v>0</v>
      </c>
      <c r="W517">
        <v>0</v>
      </c>
      <c r="X517">
        <v>1</v>
      </c>
      <c r="Z517">
        <v>0</v>
      </c>
      <c r="AA517">
        <v>10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1</v>
      </c>
      <c r="AH517">
        <v>0</v>
      </c>
      <c r="AI517" t="s">
        <v>334</v>
      </c>
      <c r="AJ517">
        <v>30.101144000000001</v>
      </c>
      <c r="AK517" t="s">
        <v>335</v>
      </c>
      <c r="AL517">
        <v>-89.922431000000003</v>
      </c>
      <c r="AM517">
        <v>100</v>
      </c>
      <c r="AN517">
        <v>1400</v>
      </c>
      <c r="AO517" t="s">
        <v>118</v>
      </c>
      <c r="AP517">
        <v>48</v>
      </c>
      <c r="AQ517">
        <v>137</v>
      </c>
      <c r="AR517">
        <v>-64</v>
      </c>
      <c r="AZ517">
        <v>1200</v>
      </c>
      <c r="BA517">
        <v>1</v>
      </c>
      <c r="BB517" t="str">
        <f t="shared" si="33"/>
        <v xml:space="preserve">N35DC   </v>
      </c>
      <c r="BC517">
        <v>1</v>
      </c>
      <c r="BE517">
        <v>0</v>
      </c>
      <c r="BF517">
        <v>0</v>
      </c>
      <c r="BG517">
        <v>0</v>
      </c>
      <c r="BH517">
        <v>1475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"17:44:51.960"</f>
        <v>17:44:51.960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16</v>
      </c>
      <c r="CR517">
        <v>0</v>
      </c>
      <c r="CW517">
        <v>5531653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"10/21/2020 17:44:44.034"</f>
        <v>10/21/2020 17:44:44.034</v>
      </c>
      <c r="C518" t="str">
        <f t="shared" si="32"/>
        <v>FFDFD3C0</v>
      </c>
      <c r="D518" t="s">
        <v>130</v>
      </c>
      <c r="E518">
        <v>3</v>
      </c>
      <c r="F518">
        <v>2003</v>
      </c>
      <c r="G518" t="s">
        <v>131</v>
      </c>
      <c r="J518" t="s">
        <v>132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"17:44:51.953"</f>
        <v>17:44:51.953</v>
      </c>
      <c r="T518" t="str">
        <f>"17:44:51.853"</f>
        <v>17:44:51.853</v>
      </c>
      <c r="U518" t="str">
        <f t="shared" si="37"/>
        <v>A3E2C2</v>
      </c>
      <c r="V518">
        <v>0</v>
      </c>
      <c r="W518">
        <v>0</v>
      </c>
      <c r="X518">
        <v>1</v>
      </c>
      <c r="Z518">
        <v>0</v>
      </c>
      <c r="AA518">
        <v>10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1</v>
      </c>
      <c r="AH518">
        <v>0</v>
      </c>
      <c r="AI518" t="s">
        <v>334</v>
      </c>
      <c r="AJ518">
        <v>30.101144000000001</v>
      </c>
      <c r="AK518" t="s">
        <v>335</v>
      </c>
      <c r="AL518">
        <v>-89.922431000000003</v>
      </c>
      <c r="AM518">
        <v>100</v>
      </c>
      <c r="AN518">
        <v>1400</v>
      </c>
      <c r="AO518" t="s">
        <v>118</v>
      </c>
      <c r="AP518">
        <v>48</v>
      </c>
      <c r="AQ518">
        <v>137</v>
      </c>
      <c r="AR518">
        <v>-64</v>
      </c>
      <c r="AZ518">
        <v>1200</v>
      </c>
      <c r="BA518">
        <v>1</v>
      </c>
      <c r="BB518" t="str">
        <f t="shared" si="33"/>
        <v xml:space="preserve">N35DC   </v>
      </c>
      <c r="BC518">
        <v>1</v>
      </c>
      <c r="BE518">
        <v>0</v>
      </c>
      <c r="BF518">
        <v>0</v>
      </c>
      <c r="BG518">
        <v>0</v>
      </c>
      <c r="BH518">
        <v>1475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"17:44:51.960"</f>
        <v>17:44:51.960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16</v>
      </c>
      <c r="CR518">
        <v>0</v>
      </c>
      <c r="CW518">
        <v>5531653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"10/21/2020 17:44:44.034"</f>
        <v>10/21/2020 17:44:44.034</v>
      </c>
      <c r="C519" t="str">
        <f t="shared" si="32"/>
        <v>FFDFD3C0</v>
      </c>
      <c r="D519" t="s">
        <v>113</v>
      </c>
      <c r="E519">
        <v>4</v>
      </c>
      <c r="H519">
        <v>162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"17:44:51.953"</f>
        <v>17:44:51.953</v>
      </c>
      <c r="T519" t="str">
        <f>"17:44:51.853"</f>
        <v>17:44:51.853</v>
      </c>
      <c r="U519" t="str">
        <f t="shared" si="37"/>
        <v>A3E2C2</v>
      </c>
      <c r="V519">
        <v>0</v>
      </c>
      <c r="W519">
        <v>0</v>
      </c>
      <c r="X519">
        <v>1</v>
      </c>
      <c r="Z519">
        <v>0</v>
      </c>
      <c r="AA519">
        <v>10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1</v>
      </c>
      <c r="AH519">
        <v>0</v>
      </c>
      <c r="AI519" t="s">
        <v>334</v>
      </c>
      <c r="AJ519">
        <v>30.101144000000001</v>
      </c>
      <c r="AK519" t="s">
        <v>335</v>
      </c>
      <c r="AL519">
        <v>-89.922431000000003</v>
      </c>
      <c r="AM519">
        <v>100</v>
      </c>
      <c r="AN519">
        <v>1400</v>
      </c>
      <c r="AO519" t="s">
        <v>118</v>
      </c>
      <c r="AP519">
        <v>48</v>
      </c>
      <c r="AQ519">
        <v>137</v>
      </c>
      <c r="AR519">
        <v>-64</v>
      </c>
      <c r="AZ519">
        <v>1200</v>
      </c>
      <c r="BA519">
        <v>1</v>
      </c>
      <c r="BB519" t="str">
        <f t="shared" si="33"/>
        <v xml:space="preserve">N35DC   </v>
      </c>
      <c r="BC519">
        <v>1</v>
      </c>
      <c r="BE519">
        <v>0</v>
      </c>
      <c r="BF519">
        <v>0</v>
      </c>
      <c r="BG519">
        <v>0</v>
      </c>
      <c r="BH519">
        <v>1475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"17:44:51.960"</f>
        <v>17:44:51.960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16</v>
      </c>
      <c r="CR519">
        <v>0</v>
      </c>
      <c r="CW519">
        <v>5531653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"10/21/2020 17:44:45.186"</f>
        <v>10/21/2020 17:44:45.186</v>
      </c>
      <c r="C520" t="str">
        <f t="shared" si="32"/>
        <v>FFDFD3C0</v>
      </c>
      <c r="D520" t="s">
        <v>113</v>
      </c>
      <c r="E520">
        <v>4</v>
      </c>
      <c r="H520">
        <v>162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"17:44:53.094"</f>
        <v>17:44:53.094</v>
      </c>
      <c r="T520" t="str">
        <f>"17:44:52.894"</f>
        <v>17:44:52.894</v>
      </c>
      <c r="U520" t="str">
        <f t="shared" si="37"/>
        <v>A3E2C2</v>
      </c>
      <c r="V520">
        <v>0</v>
      </c>
      <c r="W520">
        <v>0</v>
      </c>
      <c r="X520">
        <v>1</v>
      </c>
      <c r="Z520">
        <v>0</v>
      </c>
      <c r="AA520">
        <v>10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1</v>
      </c>
      <c r="AH520">
        <v>0</v>
      </c>
      <c r="AI520" t="s">
        <v>336</v>
      </c>
      <c r="AJ520">
        <v>30.101894999999999</v>
      </c>
      <c r="AK520" t="s">
        <v>337</v>
      </c>
      <c r="AL520">
        <v>-89.922151999999997</v>
      </c>
      <c r="AM520">
        <v>100</v>
      </c>
      <c r="AN520">
        <v>1400</v>
      </c>
      <c r="AO520" t="s">
        <v>118</v>
      </c>
      <c r="AP520">
        <v>48</v>
      </c>
      <c r="AQ520">
        <v>137</v>
      </c>
      <c r="AR520">
        <v>-64</v>
      </c>
      <c r="AZ520">
        <v>1200</v>
      </c>
      <c r="BA520">
        <v>1</v>
      </c>
      <c r="BB520" t="str">
        <f t="shared" si="33"/>
        <v xml:space="preserve">N35DC   </v>
      </c>
      <c r="BC520">
        <v>1</v>
      </c>
      <c r="BE520">
        <v>0</v>
      </c>
      <c r="BF520">
        <v>0</v>
      </c>
      <c r="BG520">
        <v>0</v>
      </c>
      <c r="BH520">
        <v>1475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"17:44:53.100"</f>
        <v>17:44:53.100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16</v>
      </c>
      <c r="CR520">
        <v>0</v>
      </c>
      <c r="CW520">
        <v>5532423</v>
      </c>
      <c r="CY520">
        <v>1</v>
      </c>
      <c r="CZ520">
        <v>0</v>
      </c>
      <c r="DA520">
        <v>0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"10/21/2020 17:44:45.186"</f>
        <v>10/21/2020 17:44:45.186</v>
      </c>
      <c r="C521" t="str">
        <f t="shared" si="32"/>
        <v>FFDFD3C0</v>
      </c>
      <c r="D521" t="s">
        <v>128</v>
      </c>
      <c r="E521">
        <v>9</v>
      </c>
      <c r="H521">
        <v>257</v>
      </c>
      <c r="I521" t="s">
        <v>129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"17:44:53.094"</f>
        <v>17:44:53.094</v>
      </c>
      <c r="T521" t="str">
        <f>"17:44:52.894"</f>
        <v>17:44:52.894</v>
      </c>
      <c r="U521" t="str">
        <f t="shared" si="37"/>
        <v>A3E2C2</v>
      </c>
      <c r="V521">
        <v>0</v>
      </c>
      <c r="W521">
        <v>0</v>
      </c>
      <c r="X521">
        <v>1</v>
      </c>
      <c r="Z521">
        <v>0</v>
      </c>
      <c r="AA521">
        <v>10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1</v>
      </c>
      <c r="AH521">
        <v>0</v>
      </c>
      <c r="AI521" t="s">
        <v>336</v>
      </c>
      <c r="AJ521">
        <v>30.101894999999999</v>
      </c>
      <c r="AK521" t="s">
        <v>337</v>
      </c>
      <c r="AL521">
        <v>-89.922151999999997</v>
      </c>
      <c r="AM521">
        <v>100</v>
      </c>
      <c r="AN521">
        <v>1400</v>
      </c>
      <c r="AO521" t="s">
        <v>118</v>
      </c>
      <c r="AP521">
        <v>48</v>
      </c>
      <c r="AQ521">
        <v>137</v>
      </c>
      <c r="AR521">
        <v>-64</v>
      </c>
      <c r="AZ521">
        <v>1200</v>
      </c>
      <c r="BA521">
        <v>1</v>
      </c>
      <c r="BB521" t="str">
        <f t="shared" si="33"/>
        <v xml:space="preserve">N35DC   </v>
      </c>
      <c r="BC521">
        <v>1</v>
      </c>
      <c r="BE521">
        <v>0</v>
      </c>
      <c r="BF521">
        <v>0</v>
      </c>
      <c r="BG521">
        <v>0</v>
      </c>
      <c r="BH521">
        <v>1475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"17:44:53.100"</f>
        <v>17:44:53.100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16</v>
      </c>
      <c r="CR521">
        <v>0</v>
      </c>
      <c r="CW521">
        <v>5532423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"10/21/2020 17:44:45.186"</f>
        <v>10/21/2020 17:44:45.186</v>
      </c>
      <c r="C522" t="str">
        <f t="shared" ref="C522:C585" si="38">"FFDFD3C0"</f>
        <v>FFDFD3C0</v>
      </c>
      <c r="D522" t="s">
        <v>133</v>
      </c>
      <c r="E522">
        <v>1</v>
      </c>
      <c r="F522">
        <v>1001</v>
      </c>
      <c r="G522" t="s">
        <v>114</v>
      </c>
      <c r="J522" t="s">
        <v>134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"17:44:53.094"</f>
        <v>17:44:53.094</v>
      </c>
      <c r="T522" t="str">
        <f>"17:44:52.894"</f>
        <v>17:44:52.894</v>
      </c>
      <c r="U522" t="str">
        <f t="shared" si="37"/>
        <v>A3E2C2</v>
      </c>
      <c r="V522">
        <v>0</v>
      </c>
      <c r="W522">
        <v>0</v>
      </c>
      <c r="X522">
        <v>1</v>
      </c>
      <c r="Z522">
        <v>0</v>
      </c>
      <c r="AA522">
        <v>10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1</v>
      </c>
      <c r="AH522">
        <v>0</v>
      </c>
      <c r="AI522" t="s">
        <v>336</v>
      </c>
      <c r="AJ522">
        <v>30.101894999999999</v>
      </c>
      <c r="AK522" t="s">
        <v>337</v>
      </c>
      <c r="AL522">
        <v>-89.922151999999997</v>
      </c>
      <c r="AM522">
        <v>100</v>
      </c>
      <c r="AN522">
        <v>1400</v>
      </c>
      <c r="AO522" t="s">
        <v>118</v>
      </c>
      <c r="AP522">
        <v>48</v>
      </c>
      <c r="AQ522">
        <v>137</v>
      </c>
      <c r="AR522">
        <v>-64</v>
      </c>
      <c r="AZ522">
        <v>1200</v>
      </c>
      <c r="BA522">
        <v>1</v>
      </c>
      <c r="BB522" t="str">
        <f t="shared" ref="BB522:BB585" si="39">"N35DC   "</f>
        <v xml:space="preserve">N35DC   </v>
      </c>
      <c r="BC522">
        <v>1</v>
      </c>
      <c r="BE522">
        <v>0</v>
      </c>
      <c r="BF522">
        <v>0</v>
      </c>
      <c r="BG522">
        <v>0</v>
      </c>
      <c r="BH522">
        <v>1475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"17:44:53.100"</f>
        <v>17:44:53.100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16</v>
      </c>
      <c r="CR522">
        <v>0</v>
      </c>
      <c r="CW522">
        <v>5532423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"10/21/2020 17:44:45.186"</f>
        <v>10/21/2020 17:44:45.186</v>
      </c>
      <c r="C523" t="str">
        <f t="shared" si="38"/>
        <v>FFDFD3C0</v>
      </c>
      <c r="D523" t="s">
        <v>124</v>
      </c>
      <c r="E523">
        <v>2</v>
      </c>
      <c r="H523">
        <v>14</v>
      </c>
      <c r="I523" t="s">
        <v>125</v>
      </c>
      <c r="J523" t="s">
        <v>126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"17:44:53.094"</f>
        <v>17:44:53.094</v>
      </c>
      <c r="T523" t="str">
        <f>"17:44:52.894"</f>
        <v>17:44:52.894</v>
      </c>
      <c r="U523" t="str">
        <f t="shared" si="37"/>
        <v>A3E2C2</v>
      </c>
      <c r="V523">
        <v>0</v>
      </c>
      <c r="W523">
        <v>0</v>
      </c>
      <c r="X523">
        <v>1</v>
      </c>
      <c r="Z523">
        <v>0</v>
      </c>
      <c r="AA523">
        <v>10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1</v>
      </c>
      <c r="AH523">
        <v>0</v>
      </c>
      <c r="AI523" t="s">
        <v>336</v>
      </c>
      <c r="AJ523">
        <v>30.101894999999999</v>
      </c>
      <c r="AK523" t="s">
        <v>337</v>
      </c>
      <c r="AL523">
        <v>-89.922151999999997</v>
      </c>
      <c r="AM523">
        <v>100</v>
      </c>
      <c r="AN523">
        <v>1400</v>
      </c>
      <c r="AO523" t="s">
        <v>118</v>
      </c>
      <c r="AP523">
        <v>48</v>
      </c>
      <c r="AQ523">
        <v>137</v>
      </c>
      <c r="AR523">
        <v>-64</v>
      </c>
      <c r="AZ523">
        <v>1200</v>
      </c>
      <c r="BA523">
        <v>1</v>
      </c>
      <c r="BB523" t="str">
        <f t="shared" si="39"/>
        <v xml:space="preserve">N35DC   </v>
      </c>
      <c r="BC523">
        <v>1</v>
      </c>
      <c r="BE523">
        <v>0</v>
      </c>
      <c r="BF523">
        <v>0</v>
      </c>
      <c r="BG523">
        <v>0</v>
      </c>
      <c r="BH523">
        <v>1475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"17:44:53.100"</f>
        <v>17:44:53.100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16</v>
      </c>
      <c r="CR523">
        <v>0</v>
      </c>
      <c r="CW523">
        <v>5532423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"10/21/2020 17:44:45.186"</f>
        <v>10/21/2020 17:44:45.186</v>
      </c>
      <c r="C524" t="str">
        <f t="shared" si="38"/>
        <v>FFDFD3C0</v>
      </c>
      <c r="D524" t="s">
        <v>130</v>
      </c>
      <c r="E524">
        <v>3</v>
      </c>
      <c r="F524">
        <v>2003</v>
      </c>
      <c r="G524" t="s">
        <v>131</v>
      </c>
      <c r="J524" t="s">
        <v>132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"17:44:53.094"</f>
        <v>17:44:53.094</v>
      </c>
      <c r="T524" t="str">
        <f>"17:44:52.894"</f>
        <v>17:44:52.894</v>
      </c>
      <c r="U524" t="str">
        <f t="shared" si="37"/>
        <v>A3E2C2</v>
      </c>
      <c r="V524">
        <v>0</v>
      </c>
      <c r="W524">
        <v>0</v>
      </c>
      <c r="X524">
        <v>1</v>
      </c>
      <c r="Z524">
        <v>0</v>
      </c>
      <c r="AA524">
        <v>10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1</v>
      </c>
      <c r="AH524">
        <v>0</v>
      </c>
      <c r="AI524" t="s">
        <v>336</v>
      </c>
      <c r="AJ524">
        <v>30.101894999999999</v>
      </c>
      <c r="AK524" t="s">
        <v>337</v>
      </c>
      <c r="AL524">
        <v>-89.922151999999997</v>
      </c>
      <c r="AM524">
        <v>100</v>
      </c>
      <c r="AN524">
        <v>1400</v>
      </c>
      <c r="AO524" t="s">
        <v>118</v>
      </c>
      <c r="AP524">
        <v>48</v>
      </c>
      <c r="AQ524">
        <v>137</v>
      </c>
      <c r="AR524">
        <v>-64</v>
      </c>
      <c r="AZ524">
        <v>1200</v>
      </c>
      <c r="BA524">
        <v>1</v>
      </c>
      <c r="BB524" t="str">
        <f t="shared" si="39"/>
        <v xml:space="preserve">N35DC   </v>
      </c>
      <c r="BC524">
        <v>1</v>
      </c>
      <c r="BE524">
        <v>0</v>
      </c>
      <c r="BF524">
        <v>0</v>
      </c>
      <c r="BG524">
        <v>0</v>
      </c>
      <c r="BH524">
        <v>1475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"17:44:53.100"</f>
        <v>17:44:53.100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16</v>
      </c>
      <c r="CR524">
        <v>0</v>
      </c>
      <c r="CW524">
        <v>5532423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"10/21/2020 17:44:48.142"</f>
        <v>10/21/2020 17:44:48.142</v>
      </c>
      <c r="C525" t="str">
        <f t="shared" si="38"/>
        <v>FFDFD3C0</v>
      </c>
      <c r="D525" t="s">
        <v>130</v>
      </c>
      <c r="E525">
        <v>3</v>
      </c>
      <c r="F525">
        <v>2003</v>
      </c>
      <c r="G525" t="s">
        <v>131</v>
      </c>
      <c r="J525" t="s">
        <v>132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"17:44:56.063"</f>
        <v>17:44:56.063</v>
      </c>
      <c r="T525" t="str">
        <f>"17:44:55.563"</f>
        <v>17:44:55.563</v>
      </c>
      <c r="U525" t="str">
        <f t="shared" si="37"/>
        <v>A3E2C2</v>
      </c>
      <c r="V525">
        <v>0</v>
      </c>
      <c r="W525">
        <v>0</v>
      </c>
      <c r="X525">
        <v>1</v>
      </c>
      <c r="Z525">
        <v>0</v>
      </c>
      <c r="AA525">
        <v>10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1</v>
      </c>
      <c r="AH525">
        <v>0</v>
      </c>
      <c r="AI525" t="s">
        <v>338</v>
      </c>
      <c r="AJ525">
        <v>30.103784000000001</v>
      </c>
      <c r="AK525" t="s">
        <v>339</v>
      </c>
      <c r="AL525">
        <v>-89.921422000000007</v>
      </c>
      <c r="AM525">
        <v>100</v>
      </c>
      <c r="AN525">
        <v>1400</v>
      </c>
      <c r="AO525" t="s">
        <v>118</v>
      </c>
      <c r="AP525">
        <v>46</v>
      </c>
      <c r="AQ525">
        <v>137</v>
      </c>
      <c r="AR525">
        <v>192</v>
      </c>
      <c r="AZ525">
        <v>1200</v>
      </c>
      <c r="BA525">
        <v>1</v>
      </c>
      <c r="BB525" t="str">
        <f t="shared" si="39"/>
        <v xml:space="preserve">N35DC   </v>
      </c>
      <c r="BC525">
        <v>1</v>
      </c>
      <c r="BE525">
        <v>0</v>
      </c>
      <c r="BF525">
        <v>0</v>
      </c>
      <c r="BG525">
        <v>0</v>
      </c>
      <c r="BH525">
        <v>1475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"17:44:56.070"</f>
        <v>17:44:56.070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16</v>
      </c>
      <c r="CR525">
        <v>0</v>
      </c>
      <c r="CW525">
        <v>5534613</v>
      </c>
      <c r="CY525">
        <v>1</v>
      </c>
      <c r="CZ525">
        <v>0</v>
      </c>
      <c r="DA525">
        <v>0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"10/21/2020 17:44:48.142"</f>
        <v>10/21/2020 17:44:48.142</v>
      </c>
      <c r="C526" t="str">
        <f t="shared" si="38"/>
        <v>FFDFD3C0</v>
      </c>
      <c r="D526" t="s">
        <v>133</v>
      </c>
      <c r="E526">
        <v>1</v>
      </c>
      <c r="F526">
        <v>1001</v>
      </c>
      <c r="G526" t="s">
        <v>114</v>
      </c>
      <c r="J526" t="s">
        <v>134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"17:44:56.063"</f>
        <v>17:44:56.063</v>
      </c>
      <c r="T526" t="str">
        <f>"17:44:55.563"</f>
        <v>17:44:55.563</v>
      </c>
      <c r="U526" t="str">
        <f t="shared" si="37"/>
        <v>A3E2C2</v>
      </c>
      <c r="V526">
        <v>0</v>
      </c>
      <c r="W526">
        <v>0</v>
      </c>
      <c r="X526">
        <v>1</v>
      </c>
      <c r="Z526">
        <v>0</v>
      </c>
      <c r="AA526">
        <v>10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1</v>
      </c>
      <c r="AH526">
        <v>0</v>
      </c>
      <c r="AI526" t="s">
        <v>338</v>
      </c>
      <c r="AJ526">
        <v>30.103784000000001</v>
      </c>
      <c r="AK526" t="s">
        <v>339</v>
      </c>
      <c r="AL526">
        <v>-89.921422000000007</v>
      </c>
      <c r="AM526">
        <v>100</v>
      </c>
      <c r="AN526">
        <v>1400</v>
      </c>
      <c r="AO526" t="s">
        <v>118</v>
      </c>
      <c r="AP526">
        <v>46</v>
      </c>
      <c r="AQ526">
        <v>137</v>
      </c>
      <c r="AR526">
        <v>192</v>
      </c>
      <c r="AZ526">
        <v>1200</v>
      </c>
      <c r="BA526">
        <v>1</v>
      </c>
      <c r="BB526" t="str">
        <f t="shared" si="39"/>
        <v xml:space="preserve">N35DC   </v>
      </c>
      <c r="BC526">
        <v>1</v>
      </c>
      <c r="BE526">
        <v>0</v>
      </c>
      <c r="BF526">
        <v>0</v>
      </c>
      <c r="BG526">
        <v>0</v>
      </c>
      <c r="BH526">
        <v>1475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"17:44:56.070"</f>
        <v>17:44:56.070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16</v>
      </c>
      <c r="CR526">
        <v>0</v>
      </c>
      <c r="CW526">
        <v>5534613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"10/21/2020 17:44:48.142"</f>
        <v>10/21/2020 17:44:48.142</v>
      </c>
      <c r="C527" t="str">
        <f t="shared" si="38"/>
        <v>FFDFD3C0</v>
      </c>
      <c r="D527" t="s">
        <v>113</v>
      </c>
      <c r="E527">
        <v>4</v>
      </c>
      <c r="H527">
        <v>162</v>
      </c>
      <c r="I527" t="s">
        <v>114</v>
      </c>
      <c r="J527" t="s">
        <v>115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"17:44:56.063"</f>
        <v>17:44:56.063</v>
      </c>
      <c r="T527" t="str">
        <f>"17:44:55.563"</f>
        <v>17:44:55.563</v>
      </c>
      <c r="U527" t="str">
        <f t="shared" si="37"/>
        <v>A3E2C2</v>
      </c>
      <c r="V527">
        <v>0</v>
      </c>
      <c r="W527">
        <v>0</v>
      </c>
      <c r="X527">
        <v>1</v>
      </c>
      <c r="Z527">
        <v>0</v>
      </c>
      <c r="AA527">
        <v>10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1</v>
      </c>
      <c r="AH527">
        <v>0</v>
      </c>
      <c r="AI527" t="s">
        <v>338</v>
      </c>
      <c r="AJ527">
        <v>30.103784000000001</v>
      </c>
      <c r="AK527" t="s">
        <v>339</v>
      </c>
      <c r="AL527">
        <v>-89.921422000000007</v>
      </c>
      <c r="AM527">
        <v>100</v>
      </c>
      <c r="AN527">
        <v>1400</v>
      </c>
      <c r="AO527" t="s">
        <v>118</v>
      </c>
      <c r="AP527">
        <v>46</v>
      </c>
      <c r="AQ527">
        <v>137</v>
      </c>
      <c r="AR527">
        <v>192</v>
      </c>
      <c r="AZ527">
        <v>1200</v>
      </c>
      <c r="BA527">
        <v>1</v>
      </c>
      <c r="BB527" t="str">
        <f t="shared" si="39"/>
        <v xml:space="preserve">N35DC   </v>
      </c>
      <c r="BC527">
        <v>1</v>
      </c>
      <c r="BE527">
        <v>0</v>
      </c>
      <c r="BF527">
        <v>0</v>
      </c>
      <c r="BG527">
        <v>0</v>
      </c>
      <c r="BH527">
        <v>1475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"17:44:56.070"</f>
        <v>17:44:56.070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16</v>
      </c>
      <c r="CR527">
        <v>0</v>
      </c>
      <c r="CW527">
        <v>5534613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"10/21/2020 17:44:48.142"</f>
        <v>10/21/2020 17:44:48.142</v>
      </c>
      <c r="C528" t="str">
        <f t="shared" si="38"/>
        <v>FFDFD3C0</v>
      </c>
      <c r="D528" t="s">
        <v>128</v>
      </c>
      <c r="E528">
        <v>9</v>
      </c>
      <c r="H528">
        <v>257</v>
      </c>
      <c r="I528" t="s">
        <v>129</v>
      </c>
      <c r="J528" t="s">
        <v>126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"17:44:56.063"</f>
        <v>17:44:56.063</v>
      </c>
      <c r="T528" t="str">
        <f>"17:44:55.563"</f>
        <v>17:44:55.563</v>
      </c>
      <c r="U528" t="str">
        <f t="shared" si="37"/>
        <v>A3E2C2</v>
      </c>
      <c r="V528">
        <v>0</v>
      </c>
      <c r="W528">
        <v>0</v>
      </c>
      <c r="X528">
        <v>1</v>
      </c>
      <c r="Z528">
        <v>0</v>
      </c>
      <c r="AA528">
        <v>10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1</v>
      </c>
      <c r="AH528">
        <v>0</v>
      </c>
      <c r="AI528" t="s">
        <v>338</v>
      </c>
      <c r="AJ528">
        <v>30.103784000000001</v>
      </c>
      <c r="AK528" t="s">
        <v>339</v>
      </c>
      <c r="AL528">
        <v>-89.921422000000007</v>
      </c>
      <c r="AM528">
        <v>100</v>
      </c>
      <c r="AN528">
        <v>1400</v>
      </c>
      <c r="AO528" t="s">
        <v>118</v>
      </c>
      <c r="AP528">
        <v>46</v>
      </c>
      <c r="AQ528">
        <v>137</v>
      </c>
      <c r="AR528">
        <v>192</v>
      </c>
      <c r="AZ528">
        <v>1200</v>
      </c>
      <c r="BA528">
        <v>1</v>
      </c>
      <c r="BB528" t="str">
        <f t="shared" si="39"/>
        <v xml:space="preserve">N35DC   </v>
      </c>
      <c r="BC528">
        <v>1</v>
      </c>
      <c r="BE528">
        <v>0</v>
      </c>
      <c r="BF528">
        <v>0</v>
      </c>
      <c r="BG528">
        <v>0</v>
      </c>
      <c r="BH528">
        <v>1475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"17:44:56.070"</f>
        <v>17:44:56.070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16</v>
      </c>
      <c r="CR528">
        <v>0</v>
      </c>
      <c r="CW528">
        <v>5534613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"10/21/2020 17:44:48.142"</f>
        <v>10/21/2020 17:44:48.142</v>
      </c>
      <c r="C529" t="str">
        <f t="shared" si="38"/>
        <v>FFDFD3C0</v>
      </c>
      <c r="D529" t="s">
        <v>124</v>
      </c>
      <c r="E529">
        <v>2</v>
      </c>
      <c r="H529">
        <v>14</v>
      </c>
      <c r="I529" t="s">
        <v>125</v>
      </c>
      <c r="J529" t="s">
        <v>126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"17:44:56.063"</f>
        <v>17:44:56.063</v>
      </c>
      <c r="T529" t="str">
        <f>"17:44:55.563"</f>
        <v>17:44:55.563</v>
      </c>
      <c r="U529" t="str">
        <f t="shared" si="37"/>
        <v>A3E2C2</v>
      </c>
      <c r="V529">
        <v>0</v>
      </c>
      <c r="W529">
        <v>0</v>
      </c>
      <c r="X529">
        <v>1</v>
      </c>
      <c r="Z529">
        <v>0</v>
      </c>
      <c r="AA529">
        <v>10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1</v>
      </c>
      <c r="AH529">
        <v>0</v>
      </c>
      <c r="AI529" t="s">
        <v>338</v>
      </c>
      <c r="AJ529">
        <v>30.103784000000001</v>
      </c>
      <c r="AK529" t="s">
        <v>339</v>
      </c>
      <c r="AL529">
        <v>-89.921422000000007</v>
      </c>
      <c r="AM529">
        <v>100</v>
      </c>
      <c r="AN529">
        <v>1400</v>
      </c>
      <c r="AO529" t="s">
        <v>118</v>
      </c>
      <c r="AP529">
        <v>46</v>
      </c>
      <c r="AQ529">
        <v>137</v>
      </c>
      <c r="AR529">
        <v>192</v>
      </c>
      <c r="AZ529">
        <v>1200</v>
      </c>
      <c r="BA529">
        <v>1</v>
      </c>
      <c r="BB529" t="str">
        <f t="shared" si="39"/>
        <v xml:space="preserve">N35DC   </v>
      </c>
      <c r="BC529">
        <v>1</v>
      </c>
      <c r="BE529">
        <v>0</v>
      </c>
      <c r="BF529">
        <v>0</v>
      </c>
      <c r="BG529">
        <v>0</v>
      </c>
      <c r="BH529">
        <v>1475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"17:44:56.070"</f>
        <v>17:44:56.070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16</v>
      </c>
      <c r="CR529">
        <v>0</v>
      </c>
      <c r="CW529">
        <v>5534613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"10/21/2020 17:44:49.134"</f>
        <v>10/21/2020 17:44:49.134</v>
      </c>
      <c r="C530" t="str">
        <f t="shared" si="38"/>
        <v>FFDFD3C0</v>
      </c>
      <c r="D530" t="s">
        <v>113</v>
      </c>
      <c r="E530">
        <v>4</v>
      </c>
      <c r="H530">
        <v>162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"17:44:57.055"</f>
        <v>17:44:57.055</v>
      </c>
      <c r="T530" t="str">
        <f>"17:44:56.955"</f>
        <v>17:44:56.955</v>
      </c>
      <c r="U530" t="str">
        <f t="shared" si="37"/>
        <v>A3E2C2</v>
      </c>
      <c r="V530">
        <v>0</v>
      </c>
      <c r="W530">
        <v>0</v>
      </c>
      <c r="X530">
        <v>1</v>
      </c>
      <c r="Z530">
        <v>0</v>
      </c>
      <c r="AA530">
        <v>10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1</v>
      </c>
      <c r="AH530">
        <v>0</v>
      </c>
      <c r="AI530" t="s">
        <v>340</v>
      </c>
      <c r="AJ530">
        <v>30.104406000000001</v>
      </c>
      <c r="AK530" t="s">
        <v>341</v>
      </c>
      <c r="AL530">
        <v>-89.921165000000002</v>
      </c>
      <c r="AM530">
        <v>100</v>
      </c>
      <c r="AN530">
        <v>1400</v>
      </c>
      <c r="AO530" t="s">
        <v>118</v>
      </c>
      <c r="AP530">
        <v>46</v>
      </c>
      <c r="AQ530">
        <v>137</v>
      </c>
      <c r="AR530">
        <v>256</v>
      </c>
      <c r="AZ530">
        <v>1200</v>
      </c>
      <c r="BA530">
        <v>1</v>
      </c>
      <c r="BB530" t="str">
        <f t="shared" si="39"/>
        <v xml:space="preserve">N35DC   </v>
      </c>
      <c r="BC530">
        <v>1</v>
      </c>
      <c r="BE530">
        <v>0</v>
      </c>
      <c r="BF530">
        <v>0</v>
      </c>
      <c r="BG530">
        <v>0</v>
      </c>
      <c r="BH530">
        <v>1475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"17:44:57.060"</f>
        <v>17:44:57.060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16</v>
      </c>
      <c r="CR530">
        <v>0</v>
      </c>
      <c r="CW530">
        <v>5535330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"10/21/2020 17:44:49.134"</f>
        <v>10/21/2020 17:44:49.134</v>
      </c>
      <c r="C531" t="str">
        <f t="shared" si="38"/>
        <v>FFDFD3C0</v>
      </c>
      <c r="D531" t="s">
        <v>128</v>
      </c>
      <c r="E531">
        <v>9</v>
      </c>
      <c r="H531">
        <v>257</v>
      </c>
      <c r="I531" t="s">
        <v>129</v>
      </c>
      <c r="J531" t="s">
        <v>126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"17:44:57.055"</f>
        <v>17:44:57.055</v>
      </c>
      <c r="T531" t="str">
        <f>"17:44:56.955"</f>
        <v>17:44:56.955</v>
      </c>
      <c r="U531" t="str">
        <f t="shared" si="37"/>
        <v>A3E2C2</v>
      </c>
      <c r="V531">
        <v>0</v>
      </c>
      <c r="W531">
        <v>0</v>
      </c>
      <c r="X531">
        <v>1</v>
      </c>
      <c r="Z531">
        <v>0</v>
      </c>
      <c r="AA531">
        <v>10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1</v>
      </c>
      <c r="AH531">
        <v>0</v>
      </c>
      <c r="AI531" t="s">
        <v>340</v>
      </c>
      <c r="AJ531">
        <v>30.104406000000001</v>
      </c>
      <c r="AK531" t="s">
        <v>341</v>
      </c>
      <c r="AL531">
        <v>-89.921165000000002</v>
      </c>
      <c r="AM531">
        <v>100</v>
      </c>
      <c r="AN531">
        <v>1400</v>
      </c>
      <c r="AO531" t="s">
        <v>118</v>
      </c>
      <c r="AP531">
        <v>46</v>
      </c>
      <c r="AQ531">
        <v>137</v>
      </c>
      <c r="AR531">
        <v>256</v>
      </c>
      <c r="AZ531">
        <v>1200</v>
      </c>
      <c r="BA531">
        <v>1</v>
      </c>
      <c r="BB531" t="str">
        <f t="shared" si="39"/>
        <v xml:space="preserve">N35DC   </v>
      </c>
      <c r="BC531">
        <v>1</v>
      </c>
      <c r="BE531">
        <v>0</v>
      </c>
      <c r="BF531">
        <v>0</v>
      </c>
      <c r="BG531">
        <v>0</v>
      </c>
      <c r="BH531">
        <v>1475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"17:44:57.060"</f>
        <v>17:44:57.060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16</v>
      </c>
      <c r="CR531">
        <v>0</v>
      </c>
      <c r="CW531">
        <v>5535330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"10/21/2020 17:44:49.134"</f>
        <v>10/21/2020 17:44:49.134</v>
      </c>
      <c r="C532" t="str">
        <f t="shared" si="38"/>
        <v>FFDFD3C0</v>
      </c>
      <c r="D532" t="s">
        <v>124</v>
      </c>
      <c r="E532">
        <v>2</v>
      </c>
      <c r="H532">
        <v>14</v>
      </c>
      <c r="I532" t="s">
        <v>125</v>
      </c>
      <c r="J532" t="s">
        <v>126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"17:44:57.055"</f>
        <v>17:44:57.055</v>
      </c>
      <c r="T532" t="str">
        <f>"17:44:57.055"</f>
        <v>17:44:57.055</v>
      </c>
      <c r="U532" t="str">
        <f t="shared" si="37"/>
        <v>A3E2C2</v>
      </c>
      <c r="V532">
        <v>0</v>
      </c>
      <c r="W532">
        <v>0</v>
      </c>
      <c r="X532">
        <v>1</v>
      </c>
      <c r="Z532">
        <v>0</v>
      </c>
      <c r="AA532">
        <v>10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1</v>
      </c>
      <c r="AH532">
        <v>0</v>
      </c>
      <c r="AI532" t="s">
        <v>340</v>
      </c>
      <c r="AJ532">
        <v>30.104406000000001</v>
      </c>
      <c r="AK532" t="s">
        <v>341</v>
      </c>
      <c r="AL532">
        <v>-89.921165000000002</v>
      </c>
      <c r="AM532">
        <v>100</v>
      </c>
      <c r="AN532">
        <v>1400</v>
      </c>
      <c r="AO532" t="s">
        <v>118</v>
      </c>
      <c r="AP532">
        <v>46</v>
      </c>
      <c r="AQ532">
        <v>137</v>
      </c>
      <c r="AR532">
        <v>256</v>
      </c>
      <c r="AZ532">
        <v>1200</v>
      </c>
      <c r="BA532">
        <v>1</v>
      </c>
      <c r="BB532" t="str">
        <f t="shared" si="39"/>
        <v xml:space="preserve">N35DC   </v>
      </c>
      <c r="BC532">
        <v>1</v>
      </c>
      <c r="BE532">
        <v>0</v>
      </c>
      <c r="BF532">
        <v>0</v>
      </c>
      <c r="BG532">
        <v>0</v>
      </c>
      <c r="BH532">
        <v>1475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"17:44:57.060"</f>
        <v>17:44:57.060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5</v>
      </c>
      <c r="CP532" t="s">
        <v>119</v>
      </c>
      <c r="CQ532">
        <v>707</v>
      </c>
      <c r="CR532">
        <v>0</v>
      </c>
      <c r="CW532">
        <v>6187805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"10/21/2020 17:44:49.134"</f>
        <v>10/21/2020 17:44:49.134</v>
      </c>
      <c r="C533" t="str">
        <f t="shared" si="38"/>
        <v>FFDFD3C0</v>
      </c>
      <c r="D533" t="s">
        <v>130</v>
      </c>
      <c r="E533">
        <v>3</v>
      </c>
      <c r="F533">
        <v>2003</v>
      </c>
      <c r="G533" t="s">
        <v>131</v>
      </c>
      <c r="J533" t="s">
        <v>132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"17:44:57.055"</f>
        <v>17:44:57.055</v>
      </c>
      <c r="T533" t="str">
        <f>"17:44:57.055"</f>
        <v>17:44:57.055</v>
      </c>
      <c r="U533" t="str">
        <f t="shared" si="37"/>
        <v>A3E2C2</v>
      </c>
      <c r="V533">
        <v>0</v>
      </c>
      <c r="W533">
        <v>0</v>
      </c>
      <c r="X533">
        <v>1</v>
      </c>
      <c r="Z533">
        <v>0</v>
      </c>
      <c r="AA533">
        <v>10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1</v>
      </c>
      <c r="AH533">
        <v>0</v>
      </c>
      <c r="AI533" t="s">
        <v>340</v>
      </c>
      <c r="AJ533">
        <v>30.104406000000001</v>
      </c>
      <c r="AK533" t="s">
        <v>341</v>
      </c>
      <c r="AL533">
        <v>-89.921165000000002</v>
      </c>
      <c r="AM533">
        <v>100</v>
      </c>
      <c r="AN533">
        <v>1400</v>
      </c>
      <c r="AO533" t="s">
        <v>118</v>
      </c>
      <c r="AP533">
        <v>46</v>
      </c>
      <c r="AQ533">
        <v>137</v>
      </c>
      <c r="AR533">
        <v>256</v>
      </c>
      <c r="AZ533">
        <v>1200</v>
      </c>
      <c r="BA533">
        <v>1</v>
      </c>
      <c r="BB533" t="str">
        <f t="shared" si="39"/>
        <v xml:space="preserve">N35DC   </v>
      </c>
      <c r="BC533">
        <v>1</v>
      </c>
      <c r="BE533">
        <v>0</v>
      </c>
      <c r="BF533">
        <v>0</v>
      </c>
      <c r="BG533">
        <v>0</v>
      </c>
      <c r="BH533">
        <v>1475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"17:44:57.060"</f>
        <v>17:44:57.060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5</v>
      </c>
      <c r="CP533" t="s">
        <v>119</v>
      </c>
      <c r="CQ533">
        <v>707</v>
      </c>
      <c r="CR533">
        <v>0</v>
      </c>
      <c r="CW533">
        <v>6187805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"10/21/2020 17:44:49.134"</f>
        <v>10/21/2020 17:44:49.134</v>
      </c>
      <c r="C534" t="str">
        <f t="shared" si="38"/>
        <v>FFDFD3C0</v>
      </c>
      <c r="D534" t="s">
        <v>133</v>
      </c>
      <c r="E534">
        <v>1</v>
      </c>
      <c r="F534">
        <v>1001</v>
      </c>
      <c r="G534" t="s">
        <v>114</v>
      </c>
      <c r="J534" t="s">
        <v>134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"17:44:57.055"</f>
        <v>17:44:57.055</v>
      </c>
      <c r="T534" t="str">
        <f>"17:44:56.955"</f>
        <v>17:44:56.955</v>
      </c>
      <c r="U534" t="str">
        <f t="shared" si="37"/>
        <v>A3E2C2</v>
      </c>
      <c r="V534">
        <v>0</v>
      </c>
      <c r="W534">
        <v>0</v>
      </c>
      <c r="X534">
        <v>1</v>
      </c>
      <c r="Z534">
        <v>0</v>
      </c>
      <c r="AA534">
        <v>10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1</v>
      </c>
      <c r="AH534">
        <v>0</v>
      </c>
      <c r="AI534" t="s">
        <v>340</v>
      </c>
      <c r="AJ534">
        <v>30.104406000000001</v>
      </c>
      <c r="AK534" t="s">
        <v>341</v>
      </c>
      <c r="AL534">
        <v>-89.921165000000002</v>
      </c>
      <c r="AM534">
        <v>100</v>
      </c>
      <c r="AN534">
        <v>1400</v>
      </c>
      <c r="AO534" t="s">
        <v>118</v>
      </c>
      <c r="AP534">
        <v>46</v>
      </c>
      <c r="AQ534">
        <v>137</v>
      </c>
      <c r="AR534">
        <v>256</v>
      </c>
      <c r="AZ534">
        <v>1200</v>
      </c>
      <c r="BA534">
        <v>1</v>
      </c>
      <c r="BB534" t="str">
        <f t="shared" si="39"/>
        <v xml:space="preserve">N35DC   </v>
      </c>
      <c r="BC534">
        <v>1</v>
      </c>
      <c r="BE534">
        <v>0</v>
      </c>
      <c r="BF534">
        <v>0</v>
      </c>
      <c r="BG534">
        <v>0</v>
      </c>
      <c r="BH534">
        <v>1475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"17:44:57.060"</f>
        <v>17:44:57.060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16</v>
      </c>
      <c r="CR534">
        <v>0</v>
      </c>
      <c r="CW534">
        <v>5535330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"10/21/2020 17:44:50.036"</f>
        <v>10/21/2020 17:44:50.036</v>
      </c>
      <c r="C535" t="str">
        <f t="shared" si="38"/>
        <v>FFDFD3C0</v>
      </c>
      <c r="D535" t="s">
        <v>133</v>
      </c>
      <c r="E535">
        <v>1</v>
      </c>
      <c r="F535">
        <v>1001</v>
      </c>
      <c r="G535" t="s">
        <v>114</v>
      </c>
      <c r="J535" t="s">
        <v>134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"17:44:57.938"</f>
        <v>17:44:57.938</v>
      </c>
      <c r="T535" t="str">
        <f>"17:44:57.538"</f>
        <v>17:44:57.538</v>
      </c>
      <c r="U535" t="str">
        <f t="shared" si="37"/>
        <v>A3E2C2</v>
      </c>
      <c r="V535">
        <v>0</v>
      </c>
      <c r="W535">
        <v>0</v>
      </c>
      <c r="X535">
        <v>1</v>
      </c>
      <c r="Z535">
        <v>0</v>
      </c>
      <c r="AA535">
        <v>10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1</v>
      </c>
      <c r="AH535">
        <v>0</v>
      </c>
      <c r="AI535" t="s">
        <v>342</v>
      </c>
      <c r="AJ535">
        <v>30.104963999999999</v>
      </c>
      <c r="AK535" t="s">
        <v>343</v>
      </c>
      <c r="AL535">
        <v>-89.920950000000005</v>
      </c>
      <c r="AM535">
        <v>100</v>
      </c>
      <c r="AN535">
        <v>1400</v>
      </c>
      <c r="AO535" t="s">
        <v>118</v>
      </c>
      <c r="AP535">
        <v>46</v>
      </c>
      <c r="AQ535">
        <v>137</v>
      </c>
      <c r="AR535">
        <v>192</v>
      </c>
      <c r="AZ535">
        <v>1200</v>
      </c>
      <c r="BA535">
        <v>1</v>
      </c>
      <c r="BB535" t="str">
        <f t="shared" si="39"/>
        <v xml:space="preserve">N35DC   </v>
      </c>
      <c r="BC535">
        <v>1</v>
      </c>
      <c r="BE535">
        <v>0</v>
      </c>
      <c r="BF535">
        <v>0</v>
      </c>
      <c r="BG535">
        <v>0</v>
      </c>
      <c r="BH535">
        <v>1475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"17:44:57.944"</f>
        <v>17:44:57.944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16</v>
      </c>
      <c r="CR535">
        <v>0</v>
      </c>
      <c r="CW535">
        <v>5535972</v>
      </c>
      <c r="CY535">
        <v>1</v>
      </c>
      <c r="CZ535">
        <v>0</v>
      </c>
      <c r="DA535">
        <v>0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"10/21/2020 17:44:50.036"</f>
        <v>10/21/2020 17:44:50.036</v>
      </c>
      <c r="C536" t="str">
        <f t="shared" si="38"/>
        <v>FFDFD3C0</v>
      </c>
      <c r="D536" t="s">
        <v>113</v>
      </c>
      <c r="E536">
        <v>4</v>
      </c>
      <c r="H536">
        <v>162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"17:44:57.938"</f>
        <v>17:44:57.938</v>
      </c>
      <c r="T536" t="str">
        <f>"17:44:57.538"</f>
        <v>17:44:57.538</v>
      </c>
      <c r="U536" t="str">
        <f t="shared" si="37"/>
        <v>A3E2C2</v>
      </c>
      <c r="V536">
        <v>0</v>
      </c>
      <c r="W536">
        <v>0</v>
      </c>
      <c r="X536">
        <v>1</v>
      </c>
      <c r="Z536">
        <v>0</v>
      </c>
      <c r="AA536">
        <v>10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1</v>
      </c>
      <c r="AH536">
        <v>0</v>
      </c>
      <c r="AI536" t="s">
        <v>342</v>
      </c>
      <c r="AJ536">
        <v>30.104963999999999</v>
      </c>
      <c r="AK536" t="s">
        <v>343</v>
      </c>
      <c r="AL536">
        <v>-89.920950000000005</v>
      </c>
      <c r="AM536">
        <v>100</v>
      </c>
      <c r="AN536">
        <v>1400</v>
      </c>
      <c r="AO536" t="s">
        <v>118</v>
      </c>
      <c r="AP536">
        <v>46</v>
      </c>
      <c r="AQ536">
        <v>137</v>
      </c>
      <c r="AR536">
        <v>192</v>
      </c>
      <c r="AZ536">
        <v>1200</v>
      </c>
      <c r="BA536">
        <v>1</v>
      </c>
      <c r="BB536" t="str">
        <f t="shared" si="39"/>
        <v xml:space="preserve">N35DC   </v>
      </c>
      <c r="BC536">
        <v>1</v>
      </c>
      <c r="BE536">
        <v>0</v>
      </c>
      <c r="BF536">
        <v>0</v>
      </c>
      <c r="BG536">
        <v>0</v>
      </c>
      <c r="BH536">
        <v>1475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"17:44:57.944"</f>
        <v>17:44:57.944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16</v>
      </c>
      <c r="CR536">
        <v>0</v>
      </c>
      <c r="CW536">
        <v>5535972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"10/21/2020 17:44:50.036"</f>
        <v>10/21/2020 17:44:50.036</v>
      </c>
      <c r="C537" t="str">
        <f t="shared" si="38"/>
        <v>FFDFD3C0</v>
      </c>
      <c r="D537" t="s">
        <v>128</v>
      </c>
      <c r="E537">
        <v>9</v>
      </c>
      <c r="H537">
        <v>257</v>
      </c>
      <c r="I537" t="s">
        <v>129</v>
      </c>
      <c r="J537" t="s">
        <v>126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"17:44:57.938"</f>
        <v>17:44:57.938</v>
      </c>
      <c r="T537" t="str">
        <f>"17:44:57.538"</f>
        <v>17:44:57.538</v>
      </c>
      <c r="U537" t="str">
        <f t="shared" si="37"/>
        <v>A3E2C2</v>
      </c>
      <c r="V537">
        <v>0</v>
      </c>
      <c r="W537">
        <v>0</v>
      </c>
      <c r="X537">
        <v>1</v>
      </c>
      <c r="Z537">
        <v>0</v>
      </c>
      <c r="AA537">
        <v>10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1</v>
      </c>
      <c r="AH537">
        <v>0</v>
      </c>
      <c r="AI537" t="s">
        <v>342</v>
      </c>
      <c r="AJ537">
        <v>30.104963999999999</v>
      </c>
      <c r="AK537" t="s">
        <v>343</v>
      </c>
      <c r="AL537">
        <v>-89.920950000000005</v>
      </c>
      <c r="AM537">
        <v>100</v>
      </c>
      <c r="AN537">
        <v>1400</v>
      </c>
      <c r="AO537" t="s">
        <v>118</v>
      </c>
      <c r="AP537">
        <v>46</v>
      </c>
      <c r="AQ537">
        <v>137</v>
      </c>
      <c r="AR537">
        <v>192</v>
      </c>
      <c r="AZ537">
        <v>1200</v>
      </c>
      <c r="BA537">
        <v>1</v>
      </c>
      <c r="BB537" t="str">
        <f t="shared" si="39"/>
        <v xml:space="preserve">N35DC   </v>
      </c>
      <c r="BC537">
        <v>1</v>
      </c>
      <c r="BE537">
        <v>0</v>
      </c>
      <c r="BF537">
        <v>0</v>
      </c>
      <c r="BG537">
        <v>0</v>
      </c>
      <c r="BH537">
        <v>1475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"17:44:57.944"</f>
        <v>17:44:57.944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16</v>
      </c>
      <c r="CR537">
        <v>0</v>
      </c>
      <c r="CW537">
        <v>5535972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"10/21/2020 17:44:50.036"</f>
        <v>10/21/2020 17:44:50.036</v>
      </c>
      <c r="C538" t="str">
        <f t="shared" si="38"/>
        <v>FFDFD3C0</v>
      </c>
      <c r="D538" t="s">
        <v>124</v>
      </c>
      <c r="E538">
        <v>2</v>
      </c>
      <c r="H538">
        <v>14</v>
      </c>
      <c r="I538" t="s">
        <v>125</v>
      </c>
      <c r="J538" t="s">
        <v>126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"17:44:57.938"</f>
        <v>17:44:57.938</v>
      </c>
      <c r="T538" t="str">
        <f>"17:44:57.538"</f>
        <v>17:44:57.538</v>
      </c>
      <c r="U538" t="str">
        <f t="shared" si="37"/>
        <v>A3E2C2</v>
      </c>
      <c r="V538">
        <v>0</v>
      </c>
      <c r="W538">
        <v>0</v>
      </c>
      <c r="X538">
        <v>1</v>
      </c>
      <c r="Z538">
        <v>0</v>
      </c>
      <c r="AA538">
        <v>10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1</v>
      </c>
      <c r="AH538">
        <v>0</v>
      </c>
      <c r="AI538" t="s">
        <v>342</v>
      </c>
      <c r="AJ538">
        <v>30.104963999999999</v>
      </c>
      <c r="AK538" t="s">
        <v>343</v>
      </c>
      <c r="AL538">
        <v>-89.920950000000005</v>
      </c>
      <c r="AM538">
        <v>100</v>
      </c>
      <c r="AN538">
        <v>1400</v>
      </c>
      <c r="AO538" t="s">
        <v>118</v>
      </c>
      <c r="AP538">
        <v>46</v>
      </c>
      <c r="AQ538">
        <v>137</v>
      </c>
      <c r="AR538">
        <v>192</v>
      </c>
      <c r="AZ538">
        <v>1200</v>
      </c>
      <c r="BA538">
        <v>1</v>
      </c>
      <c r="BB538" t="str">
        <f t="shared" si="39"/>
        <v xml:space="preserve">N35DC   </v>
      </c>
      <c r="BC538">
        <v>1</v>
      </c>
      <c r="BE538">
        <v>0</v>
      </c>
      <c r="BF538">
        <v>0</v>
      </c>
      <c r="BG538">
        <v>0</v>
      </c>
      <c r="BH538">
        <v>1475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"17:44:57.944"</f>
        <v>17:44:57.944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16</v>
      </c>
      <c r="CR538">
        <v>0</v>
      </c>
      <c r="CW538">
        <v>5535972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"10/21/2020 17:44:50.036"</f>
        <v>10/21/2020 17:44:50.036</v>
      </c>
      <c r="C539" t="str">
        <f t="shared" si="38"/>
        <v>FFDFD3C0</v>
      </c>
      <c r="D539" t="s">
        <v>130</v>
      </c>
      <c r="E539">
        <v>3</v>
      </c>
      <c r="F539">
        <v>2003</v>
      </c>
      <c r="G539" t="s">
        <v>131</v>
      </c>
      <c r="J539" t="s">
        <v>132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"17:44:57.938"</f>
        <v>17:44:57.938</v>
      </c>
      <c r="T539" t="str">
        <f>"17:44:57.538"</f>
        <v>17:44:57.538</v>
      </c>
      <c r="U539" t="str">
        <f t="shared" si="37"/>
        <v>A3E2C2</v>
      </c>
      <c r="V539">
        <v>0</v>
      </c>
      <c r="W539">
        <v>0</v>
      </c>
      <c r="X539">
        <v>1</v>
      </c>
      <c r="Z539">
        <v>0</v>
      </c>
      <c r="AA539">
        <v>10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1</v>
      </c>
      <c r="AH539">
        <v>0</v>
      </c>
      <c r="AI539" t="s">
        <v>342</v>
      </c>
      <c r="AJ539">
        <v>30.104963999999999</v>
      </c>
      <c r="AK539" t="s">
        <v>343</v>
      </c>
      <c r="AL539">
        <v>-89.920950000000005</v>
      </c>
      <c r="AM539">
        <v>100</v>
      </c>
      <c r="AN539">
        <v>1400</v>
      </c>
      <c r="AO539" t="s">
        <v>118</v>
      </c>
      <c r="AP539">
        <v>46</v>
      </c>
      <c r="AQ539">
        <v>137</v>
      </c>
      <c r="AR539">
        <v>192</v>
      </c>
      <c r="AZ539">
        <v>1200</v>
      </c>
      <c r="BA539">
        <v>1</v>
      </c>
      <c r="BB539" t="str">
        <f t="shared" si="39"/>
        <v xml:space="preserve">N35DC   </v>
      </c>
      <c r="BC539">
        <v>1</v>
      </c>
      <c r="BE539">
        <v>0</v>
      </c>
      <c r="BF539">
        <v>0</v>
      </c>
      <c r="BG539">
        <v>0</v>
      </c>
      <c r="BH539">
        <v>1475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"17:44:57.944"</f>
        <v>17:44:57.944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16</v>
      </c>
      <c r="CR539">
        <v>0</v>
      </c>
      <c r="CW539">
        <v>5535972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"10/21/2020 17:44:52.925"</f>
        <v>10/21/2020 17:44:52.925</v>
      </c>
      <c r="C540" t="str">
        <f t="shared" si="38"/>
        <v>FFDFD3C0</v>
      </c>
      <c r="D540" t="s">
        <v>113</v>
      </c>
      <c r="E540">
        <v>4</v>
      </c>
      <c r="H540">
        <v>162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"17:45:00.852"</f>
        <v>17:45:00.852</v>
      </c>
      <c r="T540" t="str">
        <f>"17:45:00.752"</f>
        <v>17:45:00.752</v>
      </c>
      <c r="U540" t="str">
        <f t="shared" si="37"/>
        <v>A3E2C2</v>
      </c>
      <c r="V540">
        <v>0</v>
      </c>
      <c r="W540">
        <v>0</v>
      </c>
      <c r="X540">
        <v>1</v>
      </c>
      <c r="Z540">
        <v>0</v>
      </c>
      <c r="AA540">
        <v>10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1</v>
      </c>
      <c r="AH540">
        <v>0</v>
      </c>
      <c r="AI540" t="s">
        <v>344</v>
      </c>
      <c r="AJ540">
        <v>30.106788000000002</v>
      </c>
      <c r="AK540" t="s">
        <v>345</v>
      </c>
      <c r="AL540">
        <v>-89.920242000000002</v>
      </c>
      <c r="AM540">
        <v>100</v>
      </c>
      <c r="AN540">
        <v>1400</v>
      </c>
      <c r="AO540" t="s">
        <v>118</v>
      </c>
      <c r="AP540">
        <v>45</v>
      </c>
      <c r="AQ540">
        <v>137</v>
      </c>
      <c r="AR540">
        <v>128</v>
      </c>
      <c r="AZ540">
        <v>1200</v>
      </c>
      <c r="BA540">
        <v>1</v>
      </c>
      <c r="BB540" t="str">
        <f t="shared" si="39"/>
        <v xml:space="preserve">N35DC   </v>
      </c>
      <c r="BC540">
        <v>1</v>
      </c>
      <c r="BE540">
        <v>0</v>
      </c>
      <c r="BF540">
        <v>0</v>
      </c>
      <c r="BG540">
        <v>0</v>
      </c>
      <c r="BH540">
        <v>1500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"17:45:00.854"</f>
        <v>17:45:00.854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16</v>
      </c>
      <c r="CR540">
        <v>0</v>
      </c>
      <c r="CW540">
        <v>5538186</v>
      </c>
      <c r="CY540">
        <v>1</v>
      </c>
      <c r="CZ540">
        <v>0</v>
      </c>
      <c r="DA540">
        <v>0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"10/21/2020 17:44:52.925"</f>
        <v>10/21/2020 17:44:52.925</v>
      </c>
      <c r="C541" t="str">
        <f t="shared" si="38"/>
        <v>FFDFD3C0</v>
      </c>
      <c r="D541" t="s">
        <v>128</v>
      </c>
      <c r="E541">
        <v>9</v>
      </c>
      <c r="H541">
        <v>257</v>
      </c>
      <c r="I541" t="s">
        <v>129</v>
      </c>
      <c r="J541" t="s">
        <v>126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"17:45:00.852"</f>
        <v>17:45:00.852</v>
      </c>
      <c r="T541" t="str">
        <f>"17:45:00.752"</f>
        <v>17:45:00.752</v>
      </c>
      <c r="U541" t="str">
        <f t="shared" si="37"/>
        <v>A3E2C2</v>
      </c>
      <c r="V541">
        <v>0</v>
      </c>
      <c r="W541">
        <v>0</v>
      </c>
      <c r="X541">
        <v>1</v>
      </c>
      <c r="Z541">
        <v>0</v>
      </c>
      <c r="AA541">
        <v>10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1</v>
      </c>
      <c r="AH541">
        <v>0</v>
      </c>
      <c r="AI541" t="s">
        <v>344</v>
      </c>
      <c r="AJ541">
        <v>30.106788000000002</v>
      </c>
      <c r="AK541" t="s">
        <v>345</v>
      </c>
      <c r="AL541">
        <v>-89.920242000000002</v>
      </c>
      <c r="AM541">
        <v>100</v>
      </c>
      <c r="AN541">
        <v>1400</v>
      </c>
      <c r="AO541" t="s">
        <v>118</v>
      </c>
      <c r="AP541">
        <v>45</v>
      </c>
      <c r="AQ541">
        <v>137</v>
      </c>
      <c r="AR541">
        <v>128</v>
      </c>
      <c r="AZ541">
        <v>1200</v>
      </c>
      <c r="BA541">
        <v>1</v>
      </c>
      <c r="BB541" t="str">
        <f t="shared" si="39"/>
        <v xml:space="preserve">N35DC   </v>
      </c>
      <c r="BC541">
        <v>1</v>
      </c>
      <c r="BE541">
        <v>0</v>
      </c>
      <c r="BF541">
        <v>0</v>
      </c>
      <c r="BG541">
        <v>0</v>
      </c>
      <c r="BH541">
        <v>1500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"17:45:00.854"</f>
        <v>17:45:00.854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16</v>
      </c>
      <c r="CR541">
        <v>0</v>
      </c>
      <c r="CW541">
        <v>5538186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"10/21/2020 17:44:52.925"</f>
        <v>10/21/2020 17:44:52.925</v>
      </c>
      <c r="C542" t="str">
        <f t="shared" si="38"/>
        <v>FFDFD3C0</v>
      </c>
      <c r="D542" t="s">
        <v>124</v>
      </c>
      <c r="E542">
        <v>2</v>
      </c>
      <c r="H542">
        <v>14</v>
      </c>
      <c r="I542" t="s">
        <v>125</v>
      </c>
      <c r="J542" t="s">
        <v>126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"17:45:00.852"</f>
        <v>17:45:00.852</v>
      </c>
      <c r="T542" t="str">
        <f>"17:45:00.752"</f>
        <v>17:45:00.752</v>
      </c>
      <c r="U542" t="str">
        <f t="shared" si="37"/>
        <v>A3E2C2</v>
      </c>
      <c r="V542">
        <v>0</v>
      </c>
      <c r="W542">
        <v>0</v>
      </c>
      <c r="X542">
        <v>1</v>
      </c>
      <c r="Z542">
        <v>0</v>
      </c>
      <c r="AA542">
        <v>10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1</v>
      </c>
      <c r="AH542">
        <v>0</v>
      </c>
      <c r="AI542" t="s">
        <v>344</v>
      </c>
      <c r="AJ542">
        <v>30.106788000000002</v>
      </c>
      <c r="AK542" t="s">
        <v>345</v>
      </c>
      <c r="AL542">
        <v>-89.920242000000002</v>
      </c>
      <c r="AM542">
        <v>100</v>
      </c>
      <c r="AN542">
        <v>1400</v>
      </c>
      <c r="AO542" t="s">
        <v>118</v>
      </c>
      <c r="AP542">
        <v>45</v>
      </c>
      <c r="AQ542">
        <v>137</v>
      </c>
      <c r="AR542">
        <v>128</v>
      </c>
      <c r="AZ542">
        <v>1200</v>
      </c>
      <c r="BA542">
        <v>1</v>
      </c>
      <c r="BB542" t="str">
        <f t="shared" si="39"/>
        <v xml:space="preserve">N35DC   </v>
      </c>
      <c r="BC542">
        <v>1</v>
      </c>
      <c r="BE542">
        <v>0</v>
      </c>
      <c r="BF542">
        <v>0</v>
      </c>
      <c r="BG542">
        <v>0</v>
      </c>
      <c r="BH542">
        <v>1500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"17:45:00.854"</f>
        <v>17:45:00.854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16</v>
      </c>
      <c r="CR542">
        <v>0</v>
      </c>
      <c r="CW542">
        <v>5538186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"10/21/2020 17:44:52.925"</f>
        <v>10/21/2020 17:44:52.925</v>
      </c>
      <c r="C543" t="str">
        <f t="shared" si="38"/>
        <v>FFDFD3C0</v>
      </c>
      <c r="D543" t="s">
        <v>130</v>
      </c>
      <c r="E543">
        <v>3</v>
      </c>
      <c r="F543">
        <v>2003</v>
      </c>
      <c r="G543" t="s">
        <v>131</v>
      </c>
      <c r="J543" t="s">
        <v>132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"17:45:00.852"</f>
        <v>17:45:00.852</v>
      </c>
      <c r="T543" t="str">
        <f>"17:45:00.752"</f>
        <v>17:45:00.752</v>
      </c>
      <c r="U543" t="str">
        <f t="shared" si="37"/>
        <v>A3E2C2</v>
      </c>
      <c r="V543">
        <v>0</v>
      </c>
      <c r="W543">
        <v>0</v>
      </c>
      <c r="X543">
        <v>1</v>
      </c>
      <c r="Z543">
        <v>0</v>
      </c>
      <c r="AA543">
        <v>10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1</v>
      </c>
      <c r="AH543">
        <v>0</v>
      </c>
      <c r="AI543" t="s">
        <v>344</v>
      </c>
      <c r="AJ543">
        <v>30.106788000000002</v>
      </c>
      <c r="AK543" t="s">
        <v>345</v>
      </c>
      <c r="AL543">
        <v>-89.920242000000002</v>
      </c>
      <c r="AM543">
        <v>100</v>
      </c>
      <c r="AN543">
        <v>1400</v>
      </c>
      <c r="AO543" t="s">
        <v>118</v>
      </c>
      <c r="AP543">
        <v>45</v>
      </c>
      <c r="AQ543">
        <v>137</v>
      </c>
      <c r="AR543">
        <v>128</v>
      </c>
      <c r="AZ543">
        <v>1200</v>
      </c>
      <c r="BA543">
        <v>1</v>
      </c>
      <c r="BB543" t="str">
        <f t="shared" si="39"/>
        <v xml:space="preserve">N35DC   </v>
      </c>
      <c r="BC543">
        <v>1</v>
      </c>
      <c r="BE543">
        <v>0</v>
      </c>
      <c r="BF543">
        <v>0</v>
      </c>
      <c r="BG543">
        <v>0</v>
      </c>
      <c r="BH543">
        <v>1500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"17:45:00.854"</f>
        <v>17:45:00.854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16</v>
      </c>
      <c r="CR543">
        <v>0</v>
      </c>
      <c r="CW543">
        <v>5538186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"10/21/2020 17:44:52.925"</f>
        <v>10/21/2020 17:44:52.925</v>
      </c>
      <c r="C544" t="str">
        <f t="shared" si="38"/>
        <v>FFDFD3C0</v>
      </c>
      <c r="D544" t="s">
        <v>133</v>
      </c>
      <c r="E544">
        <v>1</v>
      </c>
      <c r="F544">
        <v>1001</v>
      </c>
      <c r="G544" t="s">
        <v>114</v>
      </c>
      <c r="J544" t="s">
        <v>134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"17:45:00.852"</f>
        <v>17:45:00.852</v>
      </c>
      <c r="T544" t="str">
        <f>"17:45:00.752"</f>
        <v>17:45:00.752</v>
      </c>
      <c r="U544" t="str">
        <f t="shared" si="37"/>
        <v>A3E2C2</v>
      </c>
      <c r="V544">
        <v>0</v>
      </c>
      <c r="W544">
        <v>0</v>
      </c>
      <c r="X544">
        <v>1</v>
      </c>
      <c r="Z544">
        <v>0</v>
      </c>
      <c r="AA544">
        <v>10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1</v>
      </c>
      <c r="AH544">
        <v>0</v>
      </c>
      <c r="AI544" t="s">
        <v>344</v>
      </c>
      <c r="AJ544">
        <v>30.106788000000002</v>
      </c>
      <c r="AK544" t="s">
        <v>345</v>
      </c>
      <c r="AL544">
        <v>-89.920242000000002</v>
      </c>
      <c r="AM544">
        <v>100</v>
      </c>
      <c r="AN544">
        <v>1400</v>
      </c>
      <c r="AO544" t="s">
        <v>118</v>
      </c>
      <c r="AP544">
        <v>45</v>
      </c>
      <c r="AQ544">
        <v>137</v>
      </c>
      <c r="AR544">
        <v>128</v>
      </c>
      <c r="AZ544">
        <v>1200</v>
      </c>
      <c r="BA544">
        <v>1</v>
      </c>
      <c r="BB544" t="str">
        <f t="shared" si="39"/>
        <v xml:space="preserve">N35DC   </v>
      </c>
      <c r="BC544">
        <v>1</v>
      </c>
      <c r="BE544">
        <v>0</v>
      </c>
      <c r="BF544">
        <v>0</v>
      </c>
      <c r="BG544">
        <v>0</v>
      </c>
      <c r="BH544">
        <v>1500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"17:45:00.854"</f>
        <v>17:45:00.854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16</v>
      </c>
      <c r="CR544">
        <v>0</v>
      </c>
      <c r="CW544">
        <v>5538186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"10/21/2020 17:44:54.037"</f>
        <v>10/21/2020 17:44:54.037</v>
      </c>
      <c r="C545" t="str">
        <f t="shared" si="38"/>
        <v>FFDFD3C0</v>
      </c>
      <c r="D545" t="s">
        <v>113</v>
      </c>
      <c r="E545">
        <v>4</v>
      </c>
      <c r="H545">
        <v>162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"17:45:01.977"</f>
        <v>17:45:01.977</v>
      </c>
      <c r="T545" t="str">
        <f>"17:45:01.677"</f>
        <v>17:45:01.677</v>
      </c>
      <c r="U545" t="str">
        <f t="shared" si="37"/>
        <v>A3E2C2</v>
      </c>
      <c r="V545">
        <v>0</v>
      </c>
      <c r="W545">
        <v>0</v>
      </c>
      <c r="X545">
        <v>1</v>
      </c>
      <c r="Z545">
        <v>0</v>
      </c>
      <c r="AA545">
        <v>10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1</v>
      </c>
      <c r="AH545">
        <v>0</v>
      </c>
      <c r="AI545" t="s">
        <v>346</v>
      </c>
      <c r="AJ545">
        <v>30.107517000000001</v>
      </c>
      <c r="AK545" t="s">
        <v>347</v>
      </c>
      <c r="AL545">
        <v>-89.919962999999996</v>
      </c>
      <c r="AM545">
        <v>100</v>
      </c>
      <c r="AN545">
        <v>1400</v>
      </c>
      <c r="AO545" t="s">
        <v>118</v>
      </c>
      <c r="AP545">
        <v>45</v>
      </c>
      <c r="AQ545">
        <v>136</v>
      </c>
      <c r="AR545">
        <v>64</v>
      </c>
      <c r="AZ545">
        <v>1200</v>
      </c>
      <c r="BA545">
        <v>1</v>
      </c>
      <c r="BB545" t="str">
        <f t="shared" si="39"/>
        <v xml:space="preserve">N35DC   </v>
      </c>
      <c r="BC545">
        <v>1</v>
      </c>
      <c r="BE545">
        <v>0</v>
      </c>
      <c r="BF545">
        <v>0</v>
      </c>
      <c r="BG545">
        <v>0</v>
      </c>
      <c r="BH545">
        <v>1500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"17:45:01.979"</f>
        <v>17:45:01.979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16</v>
      </c>
      <c r="CR545">
        <v>0</v>
      </c>
      <c r="CW545">
        <v>5538952</v>
      </c>
      <c r="CY545">
        <v>1</v>
      </c>
      <c r="CZ545">
        <v>0</v>
      </c>
      <c r="DA545">
        <v>0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"10/21/2020 17:44:54.037"</f>
        <v>10/21/2020 17:44:54.037</v>
      </c>
      <c r="C546" t="str">
        <f t="shared" si="38"/>
        <v>FFDFD3C0</v>
      </c>
      <c r="D546" t="s">
        <v>128</v>
      </c>
      <c r="E546">
        <v>9</v>
      </c>
      <c r="H546">
        <v>257</v>
      </c>
      <c r="I546" t="s">
        <v>129</v>
      </c>
      <c r="J546" t="s">
        <v>126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"17:45:01.977"</f>
        <v>17:45:01.977</v>
      </c>
      <c r="T546" t="str">
        <f>"17:45:01.677"</f>
        <v>17:45:01.677</v>
      </c>
      <c r="U546" t="str">
        <f t="shared" si="37"/>
        <v>A3E2C2</v>
      </c>
      <c r="V546">
        <v>0</v>
      </c>
      <c r="W546">
        <v>0</v>
      </c>
      <c r="X546">
        <v>1</v>
      </c>
      <c r="Z546">
        <v>0</v>
      </c>
      <c r="AA546">
        <v>10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1</v>
      </c>
      <c r="AH546">
        <v>0</v>
      </c>
      <c r="AI546" t="s">
        <v>346</v>
      </c>
      <c r="AJ546">
        <v>30.107517000000001</v>
      </c>
      <c r="AK546" t="s">
        <v>347</v>
      </c>
      <c r="AL546">
        <v>-89.919962999999996</v>
      </c>
      <c r="AM546">
        <v>100</v>
      </c>
      <c r="AN546">
        <v>1400</v>
      </c>
      <c r="AO546" t="s">
        <v>118</v>
      </c>
      <c r="AP546">
        <v>45</v>
      </c>
      <c r="AQ546">
        <v>136</v>
      </c>
      <c r="AR546">
        <v>64</v>
      </c>
      <c r="AZ546">
        <v>1200</v>
      </c>
      <c r="BA546">
        <v>1</v>
      </c>
      <c r="BB546" t="str">
        <f t="shared" si="39"/>
        <v xml:space="preserve">N35DC   </v>
      </c>
      <c r="BC546">
        <v>1</v>
      </c>
      <c r="BE546">
        <v>0</v>
      </c>
      <c r="BF546">
        <v>0</v>
      </c>
      <c r="BG546">
        <v>0</v>
      </c>
      <c r="BH546">
        <v>1500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"17:45:01.979"</f>
        <v>17:45:01.979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16</v>
      </c>
      <c r="CR546">
        <v>0</v>
      </c>
      <c r="CW546">
        <v>5538952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"10/21/2020 17:44:54.037"</f>
        <v>10/21/2020 17:44:54.037</v>
      </c>
      <c r="C547" t="str">
        <f t="shared" si="38"/>
        <v>FFDFD3C0</v>
      </c>
      <c r="D547" t="s">
        <v>124</v>
      </c>
      <c r="E547">
        <v>2</v>
      </c>
      <c r="H547">
        <v>14</v>
      </c>
      <c r="I547" t="s">
        <v>125</v>
      </c>
      <c r="J547" t="s">
        <v>126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"17:45:01.977"</f>
        <v>17:45:01.977</v>
      </c>
      <c r="T547" t="str">
        <f>"17:45:01.677"</f>
        <v>17:45:01.677</v>
      </c>
      <c r="U547" t="str">
        <f t="shared" si="37"/>
        <v>A3E2C2</v>
      </c>
      <c r="V547">
        <v>0</v>
      </c>
      <c r="W547">
        <v>0</v>
      </c>
      <c r="X547">
        <v>1</v>
      </c>
      <c r="Z547">
        <v>0</v>
      </c>
      <c r="AA547">
        <v>10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1</v>
      </c>
      <c r="AH547">
        <v>0</v>
      </c>
      <c r="AI547" t="s">
        <v>346</v>
      </c>
      <c r="AJ547">
        <v>30.107517000000001</v>
      </c>
      <c r="AK547" t="s">
        <v>347</v>
      </c>
      <c r="AL547">
        <v>-89.919962999999996</v>
      </c>
      <c r="AM547">
        <v>100</v>
      </c>
      <c r="AN547">
        <v>1400</v>
      </c>
      <c r="AO547" t="s">
        <v>118</v>
      </c>
      <c r="AP547">
        <v>45</v>
      </c>
      <c r="AQ547">
        <v>136</v>
      </c>
      <c r="AR547">
        <v>64</v>
      </c>
      <c r="AZ547">
        <v>1200</v>
      </c>
      <c r="BA547">
        <v>1</v>
      </c>
      <c r="BB547" t="str">
        <f t="shared" si="39"/>
        <v xml:space="preserve">N35DC   </v>
      </c>
      <c r="BC547">
        <v>1</v>
      </c>
      <c r="BE547">
        <v>0</v>
      </c>
      <c r="BF547">
        <v>0</v>
      </c>
      <c r="BG547">
        <v>0</v>
      </c>
      <c r="BH547">
        <v>1500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"17:45:01.979"</f>
        <v>17:45:01.979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16</v>
      </c>
      <c r="CR547">
        <v>0</v>
      </c>
      <c r="CW547">
        <v>5538952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"10/21/2020 17:44:54.037"</f>
        <v>10/21/2020 17:44:54.037</v>
      </c>
      <c r="C548" t="str">
        <f t="shared" si="38"/>
        <v>FFDFD3C0</v>
      </c>
      <c r="D548" t="s">
        <v>130</v>
      </c>
      <c r="E548">
        <v>3</v>
      </c>
      <c r="F548">
        <v>2003</v>
      </c>
      <c r="G548" t="s">
        <v>131</v>
      </c>
      <c r="J548" t="s">
        <v>132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"17:45:01.977"</f>
        <v>17:45:01.977</v>
      </c>
      <c r="T548" t="str">
        <f>"17:45:01.677"</f>
        <v>17:45:01.677</v>
      </c>
      <c r="U548" t="str">
        <f t="shared" si="37"/>
        <v>A3E2C2</v>
      </c>
      <c r="V548">
        <v>0</v>
      </c>
      <c r="W548">
        <v>0</v>
      </c>
      <c r="X548">
        <v>1</v>
      </c>
      <c r="Z548">
        <v>0</v>
      </c>
      <c r="AA548">
        <v>10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1</v>
      </c>
      <c r="AH548">
        <v>0</v>
      </c>
      <c r="AI548" t="s">
        <v>346</v>
      </c>
      <c r="AJ548">
        <v>30.107517000000001</v>
      </c>
      <c r="AK548" t="s">
        <v>347</v>
      </c>
      <c r="AL548">
        <v>-89.919962999999996</v>
      </c>
      <c r="AM548">
        <v>100</v>
      </c>
      <c r="AN548">
        <v>1400</v>
      </c>
      <c r="AO548" t="s">
        <v>118</v>
      </c>
      <c r="AP548">
        <v>45</v>
      </c>
      <c r="AQ548">
        <v>136</v>
      </c>
      <c r="AR548">
        <v>64</v>
      </c>
      <c r="AZ548">
        <v>1200</v>
      </c>
      <c r="BA548">
        <v>1</v>
      </c>
      <c r="BB548" t="str">
        <f t="shared" si="39"/>
        <v xml:space="preserve">N35DC   </v>
      </c>
      <c r="BC548">
        <v>1</v>
      </c>
      <c r="BE548">
        <v>0</v>
      </c>
      <c r="BF548">
        <v>0</v>
      </c>
      <c r="BG548">
        <v>0</v>
      </c>
      <c r="BH548">
        <v>1500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"17:45:01.979"</f>
        <v>17:45:01.979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16</v>
      </c>
      <c r="CR548">
        <v>0</v>
      </c>
      <c r="CW548">
        <v>5538952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"10/21/2020 17:44:54.037"</f>
        <v>10/21/2020 17:44:54.037</v>
      </c>
      <c r="C549" t="str">
        <f t="shared" si="38"/>
        <v>FFDFD3C0</v>
      </c>
      <c r="D549" t="s">
        <v>133</v>
      </c>
      <c r="E549">
        <v>1</v>
      </c>
      <c r="F549">
        <v>1001</v>
      </c>
      <c r="G549" t="s">
        <v>114</v>
      </c>
      <c r="J549" t="s">
        <v>134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"17:45:01.977"</f>
        <v>17:45:01.977</v>
      </c>
      <c r="T549" t="str">
        <f>"17:45:01.677"</f>
        <v>17:45:01.677</v>
      </c>
      <c r="U549" t="str">
        <f t="shared" si="37"/>
        <v>A3E2C2</v>
      </c>
      <c r="V549">
        <v>0</v>
      </c>
      <c r="W549">
        <v>0</v>
      </c>
      <c r="X549">
        <v>1</v>
      </c>
      <c r="Z549">
        <v>0</v>
      </c>
      <c r="AA549">
        <v>10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1</v>
      </c>
      <c r="AH549">
        <v>0</v>
      </c>
      <c r="AI549" t="s">
        <v>346</v>
      </c>
      <c r="AJ549">
        <v>30.107517000000001</v>
      </c>
      <c r="AK549" t="s">
        <v>347</v>
      </c>
      <c r="AL549">
        <v>-89.919962999999996</v>
      </c>
      <c r="AM549">
        <v>100</v>
      </c>
      <c r="AN549">
        <v>1400</v>
      </c>
      <c r="AO549" t="s">
        <v>118</v>
      </c>
      <c r="AP549">
        <v>45</v>
      </c>
      <c r="AQ549">
        <v>136</v>
      </c>
      <c r="AR549">
        <v>64</v>
      </c>
      <c r="AZ549">
        <v>1200</v>
      </c>
      <c r="BA549">
        <v>1</v>
      </c>
      <c r="BB549" t="str">
        <f t="shared" si="39"/>
        <v xml:space="preserve">N35DC   </v>
      </c>
      <c r="BC549">
        <v>1</v>
      </c>
      <c r="BE549">
        <v>0</v>
      </c>
      <c r="BF549">
        <v>0</v>
      </c>
      <c r="BG549">
        <v>0</v>
      </c>
      <c r="BH549">
        <v>1500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"17:45:01.979"</f>
        <v>17:45:01.979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16</v>
      </c>
      <c r="CR549">
        <v>0</v>
      </c>
      <c r="CW549">
        <v>5538952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"10/21/2020 17:44:55.150"</f>
        <v>10/21/2020 17:44:55.150</v>
      </c>
      <c r="C550" t="str">
        <f t="shared" si="38"/>
        <v>FFDFD3C0</v>
      </c>
      <c r="D550" t="s">
        <v>128</v>
      </c>
      <c r="E550">
        <v>9</v>
      </c>
      <c r="H550">
        <v>257</v>
      </c>
      <c r="I550" t="s">
        <v>129</v>
      </c>
      <c r="J550" t="s">
        <v>126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"17:45:03.102"</f>
        <v>17:45:03.102</v>
      </c>
      <c r="T550" t="str">
        <f>"17:45:02.602"</f>
        <v>17:45:02.602</v>
      </c>
      <c r="U550" t="str">
        <f t="shared" si="37"/>
        <v>A3E2C2</v>
      </c>
      <c r="V550">
        <v>0</v>
      </c>
      <c r="W550">
        <v>0</v>
      </c>
      <c r="X550">
        <v>1</v>
      </c>
      <c r="Z550">
        <v>0</v>
      </c>
      <c r="AA550">
        <v>10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1</v>
      </c>
      <c r="AH550">
        <v>0</v>
      </c>
      <c r="AI550" t="s">
        <v>348</v>
      </c>
      <c r="AJ550">
        <v>30.108225000000001</v>
      </c>
      <c r="AK550" t="s">
        <v>349</v>
      </c>
      <c r="AL550">
        <v>-89.919747999999998</v>
      </c>
      <c r="AM550">
        <v>100</v>
      </c>
      <c r="AN550">
        <v>1400</v>
      </c>
      <c r="AO550" t="s">
        <v>118</v>
      </c>
      <c r="AP550">
        <v>45</v>
      </c>
      <c r="AQ550">
        <v>136</v>
      </c>
      <c r="AR550">
        <v>64</v>
      </c>
      <c r="AZ550">
        <v>1200</v>
      </c>
      <c r="BA550">
        <v>1</v>
      </c>
      <c r="BB550" t="str">
        <f t="shared" si="39"/>
        <v xml:space="preserve">N35DC   </v>
      </c>
      <c r="BC550">
        <v>1</v>
      </c>
      <c r="BE550">
        <v>0</v>
      </c>
      <c r="BF550">
        <v>0</v>
      </c>
      <c r="BG550">
        <v>0</v>
      </c>
      <c r="BH550">
        <v>1500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"17:45:03.104"</f>
        <v>17:45:03.104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16</v>
      </c>
      <c r="CR550">
        <v>0</v>
      </c>
      <c r="CW550">
        <v>5539747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"10/21/2020 17:44:55.150"</f>
        <v>10/21/2020 17:44:55.150</v>
      </c>
      <c r="C551" t="str">
        <f t="shared" si="38"/>
        <v>FFDFD3C0</v>
      </c>
      <c r="D551" t="s">
        <v>113</v>
      </c>
      <c r="E551">
        <v>4</v>
      </c>
      <c r="H551">
        <v>162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"17:45:03.102"</f>
        <v>17:45:03.102</v>
      </c>
      <c r="T551" t="str">
        <f>"17:45:02.602"</f>
        <v>17:45:02.602</v>
      </c>
      <c r="U551" t="str">
        <f t="shared" si="37"/>
        <v>A3E2C2</v>
      </c>
      <c r="V551">
        <v>0</v>
      </c>
      <c r="W551">
        <v>0</v>
      </c>
      <c r="X551">
        <v>1</v>
      </c>
      <c r="Z551">
        <v>0</v>
      </c>
      <c r="AA551">
        <v>10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1</v>
      </c>
      <c r="AH551">
        <v>0</v>
      </c>
      <c r="AI551" t="s">
        <v>348</v>
      </c>
      <c r="AJ551">
        <v>30.108225000000001</v>
      </c>
      <c r="AK551" t="s">
        <v>349</v>
      </c>
      <c r="AL551">
        <v>-89.919747999999998</v>
      </c>
      <c r="AM551">
        <v>100</v>
      </c>
      <c r="AN551">
        <v>1400</v>
      </c>
      <c r="AO551" t="s">
        <v>118</v>
      </c>
      <c r="AP551">
        <v>45</v>
      </c>
      <c r="AQ551">
        <v>136</v>
      </c>
      <c r="AR551">
        <v>64</v>
      </c>
      <c r="AZ551">
        <v>1200</v>
      </c>
      <c r="BA551">
        <v>1</v>
      </c>
      <c r="BB551" t="str">
        <f t="shared" si="39"/>
        <v xml:space="preserve">N35DC   </v>
      </c>
      <c r="BC551">
        <v>1</v>
      </c>
      <c r="BE551">
        <v>0</v>
      </c>
      <c r="BF551">
        <v>0</v>
      </c>
      <c r="BG551">
        <v>0</v>
      </c>
      <c r="BH551">
        <v>1500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"17:45:03.104"</f>
        <v>17:45:03.104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16</v>
      </c>
      <c r="CR551">
        <v>0</v>
      </c>
      <c r="CW551">
        <v>5539747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"10/21/2020 17:44:55.150"</f>
        <v>10/21/2020 17:44:55.150</v>
      </c>
      <c r="C552" t="str">
        <f t="shared" si="38"/>
        <v>FFDFD3C0</v>
      </c>
      <c r="D552" t="s">
        <v>124</v>
      </c>
      <c r="E552">
        <v>2</v>
      </c>
      <c r="H552">
        <v>14</v>
      </c>
      <c r="I552" t="s">
        <v>125</v>
      </c>
      <c r="J552" t="s">
        <v>126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"17:45:03.102"</f>
        <v>17:45:03.102</v>
      </c>
      <c r="T552" t="str">
        <f>"17:45:02.602"</f>
        <v>17:45:02.602</v>
      </c>
      <c r="U552" t="str">
        <f t="shared" si="37"/>
        <v>A3E2C2</v>
      </c>
      <c r="V552">
        <v>0</v>
      </c>
      <c r="W552">
        <v>0</v>
      </c>
      <c r="X552">
        <v>1</v>
      </c>
      <c r="Z552">
        <v>0</v>
      </c>
      <c r="AA552">
        <v>10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1</v>
      </c>
      <c r="AH552">
        <v>0</v>
      </c>
      <c r="AI552" t="s">
        <v>348</v>
      </c>
      <c r="AJ552">
        <v>30.108225000000001</v>
      </c>
      <c r="AK552" t="s">
        <v>349</v>
      </c>
      <c r="AL552">
        <v>-89.919747999999998</v>
      </c>
      <c r="AM552">
        <v>100</v>
      </c>
      <c r="AN552">
        <v>1400</v>
      </c>
      <c r="AO552" t="s">
        <v>118</v>
      </c>
      <c r="AP552">
        <v>45</v>
      </c>
      <c r="AQ552">
        <v>136</v>
      </c>
      <c r="AR552">
        <v>64</v>
      </c>
      <c r="AZ552">
        <v>1200</v>
      </c>
      <c r="BA552">
        <v>1</v>
      </c>
      <c r="BB552" t="str">
        <f t="shared" si="39"/>
        <v xml:space="preserve">N35DC   </v>
      </c>
      <c r="BC552">
        <v>1</v>
      </c>
      <c r="BE552">
        <v>0</v>
      </c>
      <c r="BF552">
        <v>0</v>
      </c>
      <c r="BG552">
        <v>0</v>
      </c>
      <c r="BH552">
        <v>1500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"17:45:03.104"</f>
        <v>17:45:03.104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16</v>
      </c>
      <c r="CR552">
        <v>0</v>
      </c>
      <c r="CW552">
        <v>5539747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"10/21/2020 17:44:55.150"</f>
        <v>10/21/2020 17:44:55.150</v>
      </c>
      <c r="C553" t="str">
        <f t="shared" si="38"/>
        <v>FFDFD3C0</v>
      </c>
      <c r="D553" t="s">
        <v>130</v>
      </c>
      <c r="E553">
        <v>3</v>
      </c>
      <c r="F553">
        <v>2003</v>
      </c>
      <c r="G553" t="s">
        <v>131</v>
      </c>
      <c r="J553" t="s">
        <v>132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"17:45:03.102"</f>
        <v>17:45:03.102</v>
      </c>
      <c r="T553" t="str">
        <f>"17:45:02.602"</f>
        <v>17:45:02.602</v>
      </c>
      <c r="U553" t="str">
        <f t="shared" si="37"/>
        <v>A3E2C2</v>
      </c>
      <c r="V553">
        <v>0</v>
      </c>
      <c r="W553">
        <v>0</v>
      </c>
      <c r="X553">
        <v>1</v>
      </c>
      <c r="Z553">
        <v>0</v>
      </c>
      <c r="AA553">
        <v>10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1</v>
      </c>
      <c r="AH553">
        <v>0</v>
      </c>
      <c r="AI553" t="s">
        <v>348</v>
      </c>
      <c r="AJ553">
        <v>30.108225000000001</v>
      </c>
      <c r="AK553" t="s">
        <v>349</v>
      </c>
      <c r="AL553">
        <v>-89.919747999999998</v>
      </c>
      <c r="AM553">
        <v>100</v>
      </c>
      <c r="AN553">
        <v>1400</v>
      </c>
      <c r="AO553" t="s">
        <v>118</v>
      </c>
      <c r="AP553">
        <v>45</v>
      </c>
      <c r="AQ553">
        <v>136</v>
      </c>
      <c r="AR553">
        <v>64</v>
      </c>
      <c r="AZ553">
        <v>1200</v>
      </c>
      <c r="BA553">
        <v>1</v>
      </c>
      <c r="BB553" t="str">
        <f t="shared" si="39"/>
        <v xml:space="preserve">N35DC   </v>
      </c>
      <c r="BC553">
        <v>1</v>
      </c>
      <c r="BE553">
        <v>0</v>
      </c>
      <c r="BF553">
        <v>0</v>
      </c>
      <c r="BG553">
        <v>0</v>
      </c>
      <c r="BH553">
        <v>1500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"17:45:03.104"</f>
        <v>17:45:03.104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16</v>
      </c>
      <c r="CR553">
        <v>0</v>
      </c>
      <c r="CW553">
        <v>5539747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"10/21/2020 17:44:55.150"</f>
        <v>10/21/2020 17:44:55.150</v>
      </c>
      <c r="C554" t="str">
        <f t="shared" si="38"/>
        <v>FFDFD3C0</v>
      </c>
      <c r="D554" t="s">
        <v>133</v>
      </c>
      <c r="E554">
        <v>1</v>
      </c>
      <c r="F554">
        <v>1001</v>
      </c>
      <c r="G554" t="s">
        <v>114</v>
      </c>
      <c r="J554" t="s">
        <v>134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"17:45:03.102"</f>
        <v>17:45:03.102</v>
      </c>
      <c r="T554" t="str">
        <f>"17:45:02.602"</f>
        <v>17:45:02.602</v>
      </c>
      <c r="U554" t="str">
        <f t="shared" si="37"/>
        <v>A3E2C2</v>
      </c>
      <c r="V554">
        <v>0</v>
      </c>
      <c r="W554">
        <v>0</v>
      </c>
      <c r="X554">
        <v>1</v>
      </c>
      <c r="Z554">
        <v>0</v>
      </c>
      <c r="AA554">
        <v>10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1</v>
      </c>
      <c r="AH554">
        <v>0</v>
      </c>
      <c r="AI554" t="s">
        <v>348</v>
      </c>
      <c r="AJ554">
        <v>30.108225000000001</v>
      </c>
      <c r="AK554" t="s">
        <v>349</v>
      </c>
      <c r="AL554">
        <v>-89.919747999999998</v>
      </c>
      <c r="AM554">
        <v>100</v>
      </c>
      <c r="AN554">
        <v>1400</v>
      </c>
      <c r="AO554" t="s">
        <v>118</v>
      </c>
      <c r="AP554">
        <v>45</v>
      </c>
      <c r="AQ554">
        <v>136</v>
      </c>
      <c r="AR554">
        <v>64</v>
      </c>
      <c r="AZ554">
        <v>1200</v>
      </c>
      <c r="BA554">
        <v>1</v>
      </c>
      <c r="BB554" t="str">
        <f t="shared" si="39"/>
        <v xml:space="preserve">N35DC   </v>
      </c>
      <c r="BC554">
        <v>1</v>
      </c>
      <c r="BE554">
        <v>0</v>
      </c>
      <c r="BF554">
        <v>0</v>
      </c>
      <c r="BG554">
        <v>0</v>
      </c>
      <c r="BH554">
        <v>1500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"17:45:03.104"</f>
        <v>17:45:03.104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16</v>
      </c>
      <c r="CR554">
        <v>0</v>
      </c>
      <c r="CW554">
        <v>5539747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"10/21/2020 17:44:58.434"</f>
        <v>10/21/2020 17:44:58.434</v>
      </c>
      <c r="C555" t="str">
        <f t="shared" si="38"/>
        <v>FFDFD3C0</v>
      </c>
      <c r="D555" t="s">
        <v>128</v>
      </c>
      <c r="E555">
        <v>9</v>
      </c>
      <c r="H555">
        <v>257</v>
      </c>
      <c r="I555" t="s">
        <v>129</v>
      </c>
      <c r="J555" t="s">
        <v>126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"17:45:06.336"</f>
        <v>17:45:06.336</v>
      </c>
      <c r="T555" t="str">
        <f>"17:45:05.936"</f>
        <v>17:45:05.936</v>
      </c>
      <c r="U555" t="str">
        <f t="shared" si="37"/>
        <v>A3E2C2</v>
      </c>
      <c r="V555">
        <v>0</v>
      </c>
      <c r="W555">
        <v>0</v>
      </c>
      <c r="X555">
        <v>1</v>
      </c>
      <c r="Z555">
        <v>0</v>
      </c>
      <c r="AA555">
        <v>10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1</v>
      </c>
      <c r="AH555">
        <v>0</v>
      </c>
      <c r="AI555" t="s">
        <v>350</v>
      </c>
      <c r="AJ555">
        <v>30.110264000000001</v>
      </c>
      <c r="AK555" t="s">
        <v>351</v>
      </c>
      <c r="AL555">
        <v>-89.918910999999994</v>
      </c>
      <c r="AM555">
        <v>100</v>
      </c>
      <c r="AN555">
        <v>1500</v>
      </c>
      <c r="AO555" t="s">
        <v>118</v>
      </c>
      <c r="AP555">
        <v>45</v>
      </c>
      <c r="AQ555">
        <v>135</v>
      </c>
      <c r="AR555">
        <v>64</v>
      </c>
      <c r="AZ555">
        <v>1200</v>
      </c>
      <c r="BA555">
        <v>1</v>
      </c>
      <c r="BB555" t="str">
        <f t="shared" si="39"/>
        <v xml:space="preserve">N35DC   </v>
      </c>
      <c r="BC555">
        <v>1</v>
      </c>
      <c r="BE555">
        <v>0</v>
      </c>
      <c r="BF555">
        <v>0</v>
      </c>
      <c r="BG555">
        <v>0</v>
      </c>
      <c r="BH555">
        <v>1400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"17:45:06.344"</f>
        <v>17:45:06.344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16</v>
      </c>
      <c r="CR555">
        <v>0</v>
      </c>
      <c r="CW555">
        <v>5542136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"10/21/2020 17:44:58.434"</f>
        <v>10/21/2020 17:44:58.434</v>
      </c>
      <c r="C556" t="str">
        <f t="shared" si="38"/>
        <v>FFDFD3C0</v>
      </c>
      <c r="D556" t="s">
        <v>113</v>
      </c>
      <c r="E556">
        <v>4</v>
      </c>
      <c r="H556">
        <v>162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"17:45:06.336"</f>
        <v>17:45:06.336</v>
      </c>
      <c r="T556" t="str">
        <f>"17:45:05.936"</f>
        <v>17:45:05.936</v>
      </c>
      <c r="U556" t="str">
        <f t="shared" si="37"/>
        <v>A3E2C2</v>
      </c>
      <c r="V556">
        <v>0</v>
      </c>
      <c r="W556">
        <v>0</v>
      </c>
      <c r="X556">
        <v>1</v>
      </c>
      <c r="Z556">
        <v>0</v>
      </c>
      <c r="AA556">
        <v>10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1</v>
      </c>
      <c r="AH556">
        <v>0</v>
      </c>
      <c r="AI556" t="s">
        <v>350</v>
      </c>
      <c r="AJ556">
        <v>30.110264000000001</v>
      </c>
      <c r="AK556" t="s">
        <v>351</v>
      </c>
      <c r="AL556">
        <v>-89.918910999999994</v>
      </c>
      <c r="AM556">
        <v>100</v>
      </c>
      <c r="AN556">
        <v>1500</v>
      </c>
      <c r="AO556" t="s">
        <v>118</v>
      </c>
      <c r="AP556">
        <v>45</v>
      </c>
      <c r="AQ556">
        <v>135</v>
      </c>
      <c r="AR556">
        <v>64</v>
      </c>
      <c r="AZ556">
        <v>1200</v>
      </c>
      <c r="BA556">
        <v>1</v>
      </c>
      <c r="BB556" t="str">
        <f t="shared" si="39"/>
        <v xml:space="preserve">N35DC   </v>
      </c>
      <c r="BC556">
        <v>1</v>
      </c>
      <c r="BE556">
        <v>0</v>
      </c>
      <c r="BF556">
        <v>0</v>
      </c>
      <c r="BG556">
        <v>0</v>
      </c>
      <c r="BH556">
        <v>1400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"17:45:06.344"</f>
        <v>17:45:06.344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16</v>
      </c>
      <c r="CR556">
        <v>0</v>
      </c>
      <c r="CW556">
        <v>5542136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"10/21/2020 17:44:58.434"</f>
        <v>10/21/2020 17:44:58.434</v>
      </c>
      <c r="C557" t="str">
        <f t="shared" si="38"/>
        <v>FFDFD3C0</v>
      </c>
      <c r="D557" t="s">
        <v>124</v>
      </c>
      <c r="E557">
        <v>2</v>
      </c>
      <c r="H557">
        <v>14</v>
      </c>
      <c r="I557" t="s">
        <v>125</v>
      </c>
      <c r="J557" t="s">
        <v>126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"17:45:06.336"</f>
        <v>17:45:06.336</v>
      </c>
      <c r="T557" t="str">
        <f>"17:45:05.936"</f>
        <v>17:45:05.936</v>
      </c>
      <c r="U557" t="str">
        <f t="shared" si="37"/>
        <v>A3E2C2</v>
      </c>
      <c r="V557">
        <v>0</v>
      </c>
      <c r="W557">
        <v>0</v>
      </c>
      <c r="X557">
        <v>1</v>
      </c>
      <c r="Z557">
        <v>0</v>
      </c>
      <c r="AA557">
        <v>10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1</v>
      </c>
      <c r="AH557">
        <v>0</v>
      </c>
      <c r="AI557" t="s">
        <v>350</v>
      </c>
      <c r="AJ557">
        <v>30.110264000000001</v>
      </c>
      <c r="AK557" t="s">
        <v>351</v>
      </c>
      <c r="AL557">
        <v>-89.918910999999994</v>
      </c>
      <c r="AM557">
        <v>100</v>
      </c>
      <c r="AN557">
        <v>1500</v>
      </c>
      <c r="AO557" t="s">
        <v>118</v>
      </c>
      <c r="AP557">
        <v>45</v>
      </c>
      <c r="AQ557">
        <v>135</v>
      </c>
      <c r="AR557">
        <v>64</v>
      </c>
      <c r="AZ557">
        <v>1200</v>
      </c>
      <c r="BA557">
        <v>1</v>
      </c>
      <c r="BB557" t="str">
        <f t="shared" si="39"/>
        <v xml:space="preserve">N35DC   </v>
      </c>
      <c r="BC557">
        <v>1</v>
      </c>
      <c r="BE557">
        <v>0</v>
      </c>
      <c r="BF557">
        <v>0</v>
      </c>
      <c r="BG557">
        <v>0</v>
      </c>
      <c r="BH557">
        <v>1400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"17:45:06.344"</f>
        <v>17:45:06.344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16</v>
      </c>
      <c r="CR557">
        <v>0</v>
      </c>
      <c r="CW557">
        <v>5542136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"10/21/2020 17:44:58.434"</f>
        <v>10/21/2020 17:44:58.434</v>
      </c>
      <c r="C558" t="str">
        <f t="shared" si="38"/>
        <v>FFDFD3C0</v>
      </c>
      <c r="D558" t="s">
        <v>133</v>
      </c>
      <c r="E558">
        <v>1</v>
      </c>
      <c r="F558">
        <v>1001</v>
      </c>
      <c r="G558" t="s">
        <v>114</v>
      </c>
      <c r="J558" t="s">
        <v>134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"17:45:06.336"</f>
        <v>17:45:06.336</v>
      </c>
      <c r="T558" t="str">
        <f>"17:45:05.936"</f>
        <v>17:45:05.936</v>
      </c>
      <c r="U558" t="str">
        <f t="shared" si="37"/>
        <v>A3E2C2</v>
      </c>
      <c r="V558">
        <v>0</v>
      </c>
      <c r="W558">
        <v>0</v>
      </c>
      <c r="X558">
        <v>1</v>
      </c>
      <c r="Z558">
        <v>0</v>
      </c>
      <c r="AA558">
        <v>10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1</v>
      </c>
      <c r="AH558">
        <v>0</v>
      </c>
      <c r="AI558" t="s">
        <v>350</v>
      </c>
      <c r="AJ558">
        <v>30.110264000000001</v>
      </c>
      <c r="AK558" t="s">
        <v>351</v>
      </c>
      <c r="AL558">
        <v>-89.918910999999994</v>
      </c>
      <c r="AM558">
        <v>100</v>
      </c>
      <c r="AN558">
        <v>1500</v>
      </c>
      <c r="AO558" t="s">
        <v>118</v>
      </c>
      <c r="AP558">
        <v>45</v>
      </c>
      <c r="AQ558">
        <v>135</v>
      </c>
      <c r="AR558">
        <v>64</v>
      </c>
      <c r="AZ558">
        <v>1200</v>
      </c>
      <c r="BA558">
        <v>1</v>
      </c>
      <c r="BB558" t="str">
        <f t="shared" si="39"/>
        <v xml:space="preserve">N35DC   </v>
      </c>
      <c r="BC558">
        <v>1</v>
      </c>
      <c r="BE558">
        <v>0</v>
      </c>
      <c r="BF558">
        <v>0</v>
      </c>
      <c r="BG558">
        <v>0</v>
      </c>
      <c r="BH558">
        <v>1400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"17:45:06.344"</f>
        <v>17:45:06.344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16</v>
      </c>
      <c r="CR558">
        <v>0</v>
      </c>
      <c r="CW558">
        <v>5542136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"10/21/2020 17:44:58.434"</f>
        <v>10/21/2020 17:44:58.434</v>
      </c>
      <c r="C559" t="str">
        <f t="shared" si="38"/>
        <v>FFDFD3C0</v>
      </c>
      <c r="D559" t="s">
        <v>130</v>
      </c>
      <c r="E559">
        <v>3</v>
      </c>
      <c r="F559">
        <v>2003</v>
      </c>
      <c r="G559" t="s">
        <v>131</v>
      </c>
      <c r="J559" t="s">
        <v>132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"17:45:06.336"</f>
        <v>17:45:06.336</v>
      </c>
      <c r="T559" t="str">
        <f>"17:45:05.936"</f>
        <v>17:45:05.936</v>
      </c>
      <c r="U559" t="str">
        <f t="shared" si="37"/>
        <v>A3E2C2</v>
      </c>
      <c r="V559">
        <v>0</v>
      </c>
      <c r="W559">
        <v>0</v>
      </c>
      <c r="X559">
        <v>1</v>
      </c>
      <c r="Z559">
        <v>0</v>
      </c>
      <c r="AA559">
        <v>10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1</v>
      </c>
      <c r="AH559">
        <v>0</v>
      </c>
      <c r="AI559" t="s">
        <v>350</v>
      </c>
      <c r="AJ559">
        <v>30.110264000000001</v>
      </c>
      <c r="AK559" t="s">
        <v>351</v>
      </c>
      <c r="AL559">
        <v>-89.918910999999994</v>
      </c>
      <c r="AM559">
        <v>100</v>
      </c>
      <c r="AN559">
        <v>1500</v>
      </c>
      <c r="AO559" t="s">
        <v>118</v>
      </c>
      <c r="AP559">
        <v>45</v>
      </c>
      <c r="AQ559">
        <v>135</v>
      </c>
      <c r="AR559">
        <v>64</v>
      </c>
      <c r="AZ559">
        <v>1200</v>
      </c>
      <c r="BA559">
        <v>1</v>
      </c>
      <c r="BB559" t="str">
        <f t="shared" si="39"/>
        <v xml:space="preserve">N35DC   </v>
      </c>
      <c r="BC559">
        <v>1</v>
      </c>
      <c r="BE559">
        <v>0</v>
      </c>
      <c r="BF559">
        <v>0</v>
      </c>
      <c r="BG559">
        <v>0</v>
      </c>
      <c r="BH559">
        <v>1400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"17:45:06.344"</f>
        <v>17:45:06.344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16</v>
      </c>
      <c r="CR559">
        <v>0</v>
      </c>
      <c r="CW559">
        <v>5542136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"10/21/2020 17:44:59.376"</f>
        <v>10/21/2020 17:44:59.376</v>
      </c>
      <c r="C560" t="str">
        <f t="shared" si="38"/>
        <v>FFDFD3C0</v>
      </c>
      <c r="D560" t="s">
        <v>130</v>
      </c>
      <c r="E560">
        <v>3</v>
      </c>
      <c r="F560">
        <v>2003</v>
      </c>
      <c r="G560" t="s">
        <v>131</v>
      </c>
      <c r="J560" t="s">
        <v>132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"17:45:07.297"</f>
        <v>17:45:07.297</v>
      </c>
      <c r="T560" t="str">
        <f>"17:45:06.997"</f>
        <v>17:45:06.997</v>
      </c>
      <c r="U560" t="str">
        <f t="shared" si="37"/>
        <v>A3E2C2</v>
      </c>
      <c r="V560">
        <v>0</v>
      </c>
      <c r="W560">
        <v>0</v>
      </c>
      <c r="X560">
        <v>1</v>
      </c>
      <c r="Z560">
        <v>0</v>
      </c>
      <c r="AA560">
        <v>10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1</v>
      </c>
      <c r="AH560">
        <v>0</v>
      </c>
      <c r="AI560" t="s">
        <v>352</v>
      </c>
      <c r="AJ560">
        <v>30.110865</v>
      </c>
      <c r="AK560" t="s">
        <v>353</v>
      </c>
      <c r="AL560">
        <v>-89.91874</v>
      </c>
      <c r="AM560">
        <v>100</v>
      </c>
      <c r="AN560">
        <v>1400</v>
      </c>
      <c r="AO560" t="s">
        <v>118</v>
      </c>
      <c r="AP560">
        <v>45</v>
      </c>
      <c r="AQ560">
        <v>135</v>
      </c>
      <c r="AR560">
        <v>0</v>
      </c>
      <c r="AZ560">
        <v>1200</v>
      </c>
      <c r="BA560">
        <v>1</v>
      </c>
      <c r="BB560" t="str">
        <f t="shared" si="39"/>
        <v xml:space="preserve">N35DC   </v>
      </c>
      <c r="BC560">
        <v>1</v>
      </c>
      <c r="BE560">
        <v>0</v>
      </c>
      <c r="BF560">
        <v>0</v>
      </c>
      <c r="BG560">
        <v>0</v>
      </c>
      <c r="BH560">
        <v>1500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"17:45:07.304"</f>
        <v>17:45:07.304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16</v>
      </c>
      <c r="CR560">
        <v>0</v>
      </c>
      <c r="CW560">
        <v>5542834</v>
      </c>
      <c r="CY560">
        <v>1</v>
      </c>
      <c r="CZ560">
        <v>0</v>
      </c>
      <c r="DA560">
        <v>0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"10/21/2020 17:44:59.376"</f>
        <v>10/21/2020 17:44:59.376</v>
      </c>
      <c r="C561" t="str">
        <f t="shared" si="38"/>
        <v>FFDFD3C0</v>
      </c>
      <c r="D561" t="s">
        <v>128</v>
      </c>
      <c r="E561">
        <v>9</v>
      </c>
      <c r="H561">
        <v>257</v>
      </c>
      <c r="I561" t="s">
        <v>129</v>
      </c>
      <c r="J561" t="s">
        <v>126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"17:45:07.297"</f>
        <v>17:45:07.297</v>
      </c>
      <c r="T561" t="str">
        <f>"17:45:06.997"</f>
        <v>17:45:06.997</v>
      </c>
      <c r="U561" t="str">
        <f t="shared" si="37"/>
        <v>A3E2C2</v>
      </c>
      <c r="V561">
        <v>0</v>
      </c>
      <c r="W561">
        <v>0</v>
      </c>
      <c r="X561">
        <v>1</v>
      </c>
      <c r="Z561">
        <v>0</v>
      </c>
      <c r="AA561">
        <v>10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1</v>
      </c>
      <c r="AH561">
        <v>0</v>
      </c>
      <c r="AI561" t="s">
        <v>352</v>
      </c>
      <c r="AJ561">
        <v>30.110865</v>
      </c>
      <c r="AK561" t="s">
        <v>353</v>
      </c>
      <c r="AL561">
        <v>-89.91874</v>
      </c>
      <c r="AM561">
        <v>100</v>
      </c>
      <c r="AN561">
        <v>1400</v>
      </c>
      <c r="AO561" t="s">
        <v>118</v>
      </c>
      <c r="AP561">
        <v>45</v>
      </c>
      <c r="AQ561">
        <v>135</v>
      </c>
      <c r="AR561">
        <v>0</v>
      </c>
      <c r="AZ561">
        <v>1200</v>
      </c>
      <c r="BA561">
        <v>1</v>
      </c>
      <c r="BB561" t="str">
        <f t="shared" si="39"/>
        <v xml:space="preserve">N35DC   </v>
      </c>
      <c r="BC561">
        <v>1</v>
      </c>
      <c r="BE561">
        <v>0</v>
      </c>
      <c r="BF561">
        <v>0</v>
      </c>
      <c r="BG561">
        <v>0</v>
      </c>
      <c r="BH561">
        <v>1500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"17:45:07.304"</f>
        <v>17:45:07.304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16</v>
      </c>
      <c r="CR561">
        <v>0</v>
      </c>
      <c r="CW561">
        <v>5542834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"10/21/2020 17:44:59.376"</f>
        <v>10/21/2020 17:44:59.376</v>
      </c>
      <c r="C562" t="str">
        <f t="shared" si="38"/>
        <v>FFDFD3C0</v>
      </c>
      <c r="D562" t="s">
        <v>124</v>
      </c>
      <c r="E562">
        <v>2</v>
      </c>
      <c r="H562">
        <v>14</v>
      </c>
      <c r="I562" t="s">
        <v>125</v>
      </c>
      <c r="J562" t="s">
        <v>126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"17:45:07.297"</f>
        <v>17:45:07.297</v>
      </c>
      <c r="T562" t="str">
        <f>"17:45:06.997"</f>
        <v>17:45:06.997</v>
      </c>
      <c r="U562" t="str">
        <f t="shared" si="37"/>
        <v>A3E2C2</v>
      </c>
      <c r="V562">
        <v>0</v>
      </c>
      <c r="W562">
        <v>0</v>
      </c>
      <c r="X562">
        <v>1</v>
      </c>
      <c r="Z562">
        <v>0</v>
      </c>
      <c r="AA562">
        <v>10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1</v>
      </c>
      <c r="AH562">
        <v>0</v>
      </c>
      <c r="AI562" t="s">
        <v>352</v>
      </c>
      <c r="AJ562">
        <v>30.110865</v>
      </c>
      <c r="AK562" t="s">
        <v>353</v>
      </c>
      <c r="AL562">
        <v>-89.91874</v>
      </c>
      <c r="AM562">
        <v>100</v>
      </c>
      <c r="AN562">
        <v>1400</v>
      </c>
      <c r="AO562" t="s">
        <v>118</v>
      </c>
      <c r="AP562">
        <v>45</v>
      </c>
      <c r="AQ562">
        <v>135</v>
      </c>
      <c r="AR562">
        <v>0</v>
      </c>
      <c r="AZ562">
        <v>1200</v>
      </c>
      <c r="BA562">
        <v>1</v>
      </c>
      <c r="BB562" t="str">
        <f t="shared" si="39"/>
        <v xml:space="preserve">N35DC   </v>
      </c>
      <c r="BC562">
        <v>1</v>
      </c>
      <c r="BE562">
        <v>0</v>
      </c>
      <c r="BF562">
        <v>0</v>
      </c>
      <c r="BG562">
        <v>0</v>
      </c>
      <c r="BH562">
        <v>1500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"17:45:07.304"</f>
        <v>17:45:07.304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16</v>
      </c>
      <c r="CR562">
        <v>0</v>
      </c>
      <c r="CW562">
        <v>5542834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"10/21/2020 17:44:59.376"</f>
        <v>10/21/2020 17:44:59.376</v>
      </c>
      <c r="C563" t="str">
        <f t="shared" si="38"/>
        <v>FFDFD3C0</v>
      </c>
      <c r="D563" t="s">
        <v>113</v>
      </c>
      <c r="E563">
        <v>4</v>
      </c>
      <c r="H563">
        <v>162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"17:45:07.297"</f>
        <v>17:45:07.297</v>
      </c>
      <c r="T563" t="str">
        <f>"17:45:06.997"</f>
        <v>17:45:06.997</v>
      </c>
      <c r="U563" t="str">
        <f t="shared" si="37"/>
        <v>A3E2C2</v>
      </c>
      <c r="V563">
        <v>0</v>
      </c>
      <c r="W563">
        <v>0</v>
      </c>
      <c r="X563">
        <v>1</v>
      </c>
      <c r="Z563">
        <v>0</v>
      </c>
      <c r="AA563">
        <v>10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1</v>
      </c>
      <c r="AH563">
        <v>0</v>
      </c>
      <c r="AI563" t="s">
        <v>352</v>
      </c>
      <c r="AJ563">
        <v>30.110865</v>
      </c>
      <c r="AK563" t="s">
        <v>353</v>
      </c>
      <c r="AL563">
        <v>-89.91874</v>
      </c>
      <c r="AM563">
        <v>100</v>
      </c>
      <c r="AN563">
        <v>1400</v>
      </c>
      <c r="AO563" t="s">
        <v>118</v>
      </c>
      <c r="AP563">
        <v>45</v>
      </c>
      <c r="AQ563">
        <v>135</v>
      </c>
      <c r="AR563">
        <v>0</v>
      </c>
      <c r="AZ563">
        <v>1200</v>
      </c>
      <c r="BA563">
        <v>1</v>
      </c>
      <c r="BB563" t="str">
        <f t="shared" si="39"/>
        <v xml:space="preserve">N35DC   </v>
      </c>
      <c r="BC563">
        <v>1</v>
      </c>
      <c r="BE563">
        <v>0</v>
      </c>
      <c r="BF563">
        <v>0</v>
      </c>
      <c r="BG563">
        <v>0</v>
      </c>
      <c r="BH563">
        <v>1500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"17:45:07.304"</f>
        <v>17:45:07.304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16</v>
      </c>
      <c r="CR563">
        <v>0</v>
      </c>
      <c r="CW563">
        <v>5542834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"10/21/2020 17:44:59.376"</f>
        <v>10/21/2020 17:44:59.376</v>
      </c>
      <c r="C564" t="str">
        <f t="shared" si="38"/>
        <v>FFDFD3C0</v>
      </c>
      <c r="D564" t="s">
        <v>133</v>
      </c>
      <c r="E564">
        <v>1</v>
      </c>
      <c r="F564">
        <v>1001</v>
      </c>
      <c r="G564" t="s">
        <v>114</v>
      </c>
      <c r="J564" t="s">
        <v>134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"17:45:07.297"</f>
        <v>17:45:07.297</v>
      </c>
      <c r="T564" t="str">
        <f>"17:45:06.997"</f>
        <v>17:45:06.997</v>
      </c>
      <c r="U564" t="str">
        <f t="shared" si="37"/>
        <v>A3E2C2</v>
      </c>
      <c r="V564">
        <v>0</v>
      </c>
      <c r="W564">
        <v>0</v>
      </c>
      <c r="X564">
        <v>1</v>
      </c>
      <c r="Z564">
        <v>0</v>
      </c>
      <c r="AA564">
        <v>10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1</v>
      </c>
      <c r="AH564">
        <v>0</v>
      </c>
      <c r="AI564" t="s">
        <v>352</v>
      </c>
      <c r="AJ564">
        <v>30.110865</v>
      </c>
      <c r="AK564" t="s">
        <v>353</v>
      </c>
      <c r="AL564">
        <v>-89.91874</v>
      </c>
      <c r="AM564">
        <v>100</v>
      </c>
      <c r="AN564">
        <v>1400</v>
      </c>
      <c r="AO564" t="s">
        <v>118</v>
      </c>
      <c r="AP564">
        <v>45</v>
      </c>
      <c r="AQ564">
        <v>135</v>
      </c>
      <c r="AR564">
        <v>0</v>
      </c>
      <c r="AZ564">
        <v>1200</v>
      </c>
      <c r="BA564">
        <v>1</v>
      </c>
      <c r="BB564" t="str">
        <f t="shared" si="39"/>
        <v xml:space="preserve">N35DC   </v>
      </c>
      <c r="BC564">
        <v>1</v>
      </c>
      <c r="BE564">
        <v>0</v>
      </c>
      <c r="BF564">
        <v>0</v>
      </c>
      <c r="BG564">
        <v>0</v>
      </c>
      <c r="BH564">
        <v>1500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"17:45:07.304"</f>
        <v>17:45:07.304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16</v>
      </c>
      <c r="CR564">
        <v>0</v>
      </c>
      <c r="CW564">
        <v>5542834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"10/21/2020 17:45:02.208"</f>
        <v>10/21/2020 17:45:02.208</v>
      </c>
      <c r="C565" t="str">
        <f t="shared" si="38"/>
        <v>FFDFD3C0</v>
      </c>
      <c r="D565" t="s">
        <v>130</v>
      </c>
      <c r="E565">
        <v>3</v>
      </c>
      <c r="F565">
        <v>2003</v>
      </c>
      <c r="G565" t="s">
        <v>131</v>
      </c>
      <c r="J565" t="s">
        <v>132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"17:45:10.133"</f>
        <v>17:45:10.133</v>
      </c>
      <c r="T565" t="str">
        <f>"17:45:09.633"</f>
        <v>17:45:09.633</v>
      </c>
      <c r="U565" t="str">
        <f t="shared" si="37"/>
        <v>A3E2C2</v>
      </c>
      <c r="V565">
        <v>0</v>
      </c>
      <c r="W565">
        <v>0</v>
      </c>
      <c r="X565">
        <v>1</v>
      </c>
      <c r="Z565">
        <v>0</v>
      </c>
      <c r="AA565">
        <v>10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1</v>
      </c>
      <c r="AH565">
        <v>0</v>
      </c>
      <c r="AI565" t="s">
        <v>354</v>
      </c>
      <c r="AJ565">
        <v>30.112646000000002</v>
      </c>
      <c r="AK565" t="s">
        <v>355</v>
      </c>
      <c r="AL565">
        <v>-89.918031999999997</v>
      </c>
      <c r="AM565">
        <v>100</v>
      </c>
      <c r="AN565">
        <v>1400</v>
      </c>
      <c r="AO565" t="s">
        <v>118</v>
      </c>
      <c r="AP565">
        <v>45</v>
      </c>
      <c r="AQ565">
        <v>136</v>
      </c>
      <c r="AR565">
        <v>-64</v>
      </c>
      <c r="AZ565">
        <v>1200</v>
      </c>
      <c r="BA565">
        <v>1</v>
      </c>
      <c r="BB565" t="str">
        <f t="shared" si="39"/>
        <v xml:space="preserve">N35DC   </v>
      </c>
      <c r="BC565">
        <v>1</v>
      </c>
      <c r="BE565">
        <v>0</v>
      </c>
      <c r="BF565">
        <v>0</v>
      </c>
      <c r="BG565">
        <v>0</v>
      </c>
      <c r="BH565">
        <v>1600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"17:45:10.138"</f>
        <v>17:45:10.138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16</v>
      </c>
      <c r="CR565">
        <v>0</v>
      </c>
      <c r="CW565">
        <v>5544908</v>
      </c>
      <c r="CY565">
        <v>1</v>
      </c>
      <c r="CZ565">
        <v>0</v>
      </c>
      <c r="DA565">
        <v>0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"10/21/2020 17:45:02.208"</f>
        <v>10/21/2020 17:45:02.208</v>
      </c>
      <c r="C566" t="str">
        <f t="shared" si="38"/>
        <v>FFDFD3C0</v>
      </c>
      <c r="D566" t="s">
        <v>124</v>
      </c>
      <c r="E566">
        <v>2</v>
      </c>
      <c r="H566">
        <v>14</v>
      </c>
      <c r="I566" t="s">
        <v>125</v>
      </c>
      <c r="J566" t="s">
        <v>126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"17:45:10.133"</f>
        <v>17:45:10.133</v>
      </c>
      <c r="T566" t="str">
        <f>"17:45:09.633"</f>
        <v>17:45:09.633</v>
      </c>
      <c r="U566" t="str">
        <f t="shared" si="37"/>
        <v>A3E2C2</v>
      </c>
      <c r="V566">
        <v>0</v>
      </c>
      <c r="W566">
        <v>0</v>
      </c>
      <c r="X566">
        <v>1</v>
      </c>
      <c r="Z566">
        <v>0</v>
      </c>
      <c r="AA566">
        <v>10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1</v>
      </c>
      <c r="AH566">
        <v>0</v>
      </c>
      <c r="AI566" t="s">
        <v>354</v>
      </c>
      <c r="AJ566">
        <v>30.112646000000002</v>
      </c>
      <c r="AK566" t="s">
        <v>355</v>
      </c>
      <c r="AL566">
        <v>-89.918031999999997</v>
      </c>
      <c r="AM566">
        <v>100</v>
      </c>
      <c r="AN566">
        <v>1400</v>
      </c>
      <c r="AO566" t="s">
        <v>118</v>
      </c>
      <c r="AP566">
        <v>45</v>
      </c>
      <c r="AQ566">
        <v>136</v>
      </c>
      <c r="AR566">
        <v>-64</v>
      </c>
      <c r="AZ566">
        <v>1200</v>
      </c>
      <c r="BA566">
        <v>1</v>
      </c>
      <c r="BB566" t="str">
        <f t="shared" si="39"/>
        <v xml:space="preserve">N35DC   </v>
      </c>
      <c r="BC566">
        <v>1</v>
      </c>
      <c r="BE566">
        <v>0</v>
      </c>
      <c r="BF566">
        <v>0</v>
      </c>
      <c r="BG566">
        <v>0</v>
      </c>
      <c r="BH566">
        <v>1600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"17:45:10.138"</f>
        <v>17:45:10.138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16</v>
      </c>
      <c r="CR566">
        <v>0</v>
      </c>
      <c r="CW566">
        <v>5544908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"10/21/2020 17:45:02.208"</f>
        <v>10/21/2020 17:45:02.208</v>
      </c>
      <c r="C567" t="str">
        <f t="shared" si="38"/>
        <v>FFDFD3C0</v>
      </c>
      <c r="D567" t="s">
        <v>128</v>
      </c>
      <c r="E567">
        <v>9</v>
      </c>
      <c r="H567">
        <v>257</v>
      </c>
      <c r="I567" t="s">
        <v>129</v>
      </c>
      <c r="J567" t="s">
        <v>126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"17:45:10.133"</f>
        <v>17:45:10.133</v>
      </c>
      <c r="T567" t="str">
        <f>"17:45:09.633"</f>
        <v>17:45:09.633</v>
      </c>
      <c r="U567" t="str">
        <f t="shared" si="37"/>
        <v>A3E2C2</v>
      </c>
      <c r="V567">
        <v>0</v>
      </c>
      <c r="W567">
        <v>0</v>
      </c>
      <c r="X567">
        <v>1</v>
      </c>
      <c r="Z567">
        <v>0</v>
      </c>
      <c r="AA567">
        <v>10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1</v>
      </c>
      <c r="AH567">
        <v>0</v>
      </c>
      <c r="AI567" t="s">
        <v>354</v>
      </c>
      <c r="AJ567">
        <v>30.112646000000002</v>
      </c>
      <c r="AK567" t="s">
        <v>355</v>
      </c>
      <c r="AL567">
        <v>-89.918031999999997</v>
      </c>
      <c r="AM567">
        <v>100</v>
      </c>
      <c r="AN567">
        <v>1400</v>
      </c>
      <c r="AO567" t="s">
        <v>118</v>
      </c>
      <c r="AP567">
        <v>45</v>
      </c>
      <c r="AQ567">
        <v>136</v>
      </c>
      <c r="AR567">
        <v>-64</v>
      </c>
      <c r="AZ567">
        <v>1200</v>
      </c>
      <c r="BA567">
        <v>1</v>
      </c>
      <c r="BB567" t="str">
        <f t="shared" si="39"/>
        <v xml:space="preserve">N35DC   </v>
      </c>
      <c r="BC567">
        <v>1</v>
      </c>
      <c r="BE567">
        <v>0</v>
      </c>
      <c r="BF567">
        <v>0</v>
      </c>
      <c r="BG567">
        <v>0</v>
      </c>
      <c r="BH567">
        <v>1600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"17:45:10.138"</f>
        <v>17:45:10.138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16</v>
      </c>
      <c r="CR567">
        <v>0</v>
      </c>
      <c r="CW567">
        <v>5544908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"10/21/2020 17:45:02.208"</f>
        <v>10/21/2020 17:45:02.208</v>
      </c>
      <c r="C568" t="str">
        <f t="shared" si="38"/>
        <v>FFDFD3C0</v>
      </c>
      <c r="D568" t="s">
        <v>113</v>
      </c>
      <c r="E568">
        <v>4</v>
      </c>
      <c r="H568">
        <v>162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"17:45:10.133"</f>
        <v>17:45:10.133</v>
      </c>
      <c r="T568" t="str">
        <f>"17:45:09.633"</f>
        <v>17:45:09.633</v>
      </c>
      <c r="U568" t="str">
        <f t="shared" si="37"/>
        <v>A3E2C2</v>
      </c>
      <c r="V568">
        <v>0</v>
      </c>
      <c r="W568">
        <v>0</v>
      </c>
      <c r="X568">
        <v>1</v>
      </c>
      <c r="Z568">
        <v>0</v>
      </c>
      <c r="AA568">
        <v>10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1</v>
      </c>
      <c r="AH568">
        <v>0</v>
      </c>
      <c r="AI568" t="s">
        <v>354</v>
      </c>
      <c r="AJ568">
        <v>30.112646000000002</v>
      </c>
      <c r="AK568" t="s">
        <v>355</v>
      </c>
      <c r="AL568">
        <v>-89.918031999999997</v>
      </c>
      <c r="AM568">
        <v>100</v>
      </c>
      <c r="AN568">
        <v>1400</v>
      </c>
      <c r="AO568" t="s">
        <v>118</v>
      </c>
      <c r="AP568">
        <v>45</v>
      </c>
      <c r="AQ568">
        <v>136</v>
      </c>
      <c r="AR568">
        <v>-64</v>
      </c>
      <c r="AZ568">
        <v>1200</v>
      </c>
      <c r="BA568">
        <v>1</v>
      </c>
      <c r="BB568" t="str">
        <f t="shared" si="39"/>
        <v xml:space="preserve">N35DC   </v>
      </c>
      <c r="BC568">
        <v>1</v>
      </c>
      <c r="BE568">
        <v>0</v>
      </c>
      <c r="BF568">
        <v>0</v>
      </c>
      <c r="BG568">
        <v>0</v>
      </c>
      <c r="BH568">
        <v>1600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"17:45:10.138"</f>
        <v>17:45:10.138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16</v>
      </c>
      <c r="CR568">
        <v>0</v>
      </c>
      <c r="CW568">
        <v>5544908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"10/21/2020 17:45:02.208"</f>
        <v>10/21/2020 17:45:02.208</v>
      </c>
      <c r="C569" t="str">
        <f t="shared" si="38"/>
        <v>FFDFD3C0</v>
      </c>
      <c r="D569" t="s">
        <v>133</v>
      </c>
      <c r="E569">
        <v>1</v>
      </c>
      <c r="F569">
        <v>1001</v>
      </c>
      <c r="G569" t="s">
        <v>114</v>
      </c>
      <c r="J569" t="s">
        <v>134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"17:45:10.133"</f>
        <v>17:45:10.133</v>
      </c>
      <c r="T569" t="str">
        <f>"17:45:09.633"</f>
        <v>17:45:09.633</v>
      </c>
      <c r="U569" t="str">
        <f t="shared" si="37"/>
        <v>A3E2C2</v>
      </c>
      <c r="V569">
        <v>0</v>
      </c>
      <c r="W569">
        <v>0</v>
      </c>
      <c r="X569">
        <v>1</v>
      </c>
      <c r="Z569">
        <v>0</v>
      </c>
      <c r="AA569">
        <v>10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1</v>
      </c>
      <c r="AH569">
        <v>0</v>
      </c>
      <c r="AI569" t="s">
        <v>354</v>
      </c>
      <c r="AJ569">
        <v>30.112646000000002</v>
      </c>
      <c r="AK569" t="s">
        <v>355</v>
      </c>
      <c r="AL569">
        <v>-89.918031999999997</v>
      </c>
      <c r="AM569">
        <v>100</v>
      </c>
      <c r="AN569">
        <v>1400</v>
      </c>
      <c r="AO569" t="s">
        <v>118</v>
      </c>
      <c r="AP569">
        <v>45</v>
      </c>
      <c r="AQ569">
        <v>136</v>
      </c>
      <c r="AR569">
        <v>-64</v>
      </c>
      <c r="AZ569">
        <v>1200</v>
      </c>
      <c r="BA569">
        <v>1</v>
      </c>
      <c r="BB569" t="str">
        <f t="shared" si="39"/>
        <v xml:space="preserve">N35DC   </v>
      </c>
      <c r="BC569">
        <v>1</v>
      </c>
      <c r="BE569">
        <v>0</v>
      </c>
      <c r="BF569">
        <v>0</v>
      </c>
      <c r="BG569">
        <v>0</v>
      </c>
      <c r="BH569">
        <v>1600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"17:45:10.138"</f>
        <v>17:45:10.138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16</v>
      </c>
      <c r="CR569">
        <v>0</v>
      </c>
      <c r="CW569">
        <v>5544908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"10/21/2020 17:45:03.171"</f>
        <v>10/21/2020 17:45:03.171</v>
      </c>
      <c r="C570" t="str">
        <f t="shared" si="38"/>
        <v>FFDFD3C0</v>
      </c>
      <c r="D570" t="s">
        <v>130</v>
      </c>
      <c r="E570">
        <v>3</v>
      </c>
      <c r="F570">
        <v>2003</v>
      </c>
      <c r="G570" t="s">
        <v>131</v>
      </c>
      <c r="J570" t="s">
        <v>132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"17:45:11.078"</f>
        <v>17:45:11.078</v>
      </c>
      <c r="T570" t="str">
        <f>"17:45:10.778"</f>
        <v>17:45:10.778</v>
      </c>
      <c r="U570" t="str">
        <f t="shared" si="37"/>
        <v>A3E2C2</v>
      </c>
      <c r="V570">
        <v>0</v>
      </c>
      <c r="W570">
        <v>0</v>
      </c>
      <c r="X570">
        <v>1</v>
      </c>
      <c r="Z570">
        <v>0</v>
      </c>
      <c r="AA570">
        <v>10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1</v>
      </c>
      <c r="AH570">
        <v>0</v>
      </c>
      <c r="AI570" t="s">
        <v>356</v>
      </c>
      <c r="AJ570">
        <v>30.113246</v>
      </c>
      <c r="AK570" t="s">
        <v>357</v>
      </c>
      <c r="AL570">
        <v>-89.917816999999999</v>
      </c>
      <c r="AM570">
        <v>100</v>
      </c>
      <c r="AN570">
        <v>1500</v>
      </c>
      <c r="AO570" t="s">
        <v>118</v>
      </c>
      <c r="AP570">
        <v>45</v>
      </c>
      <c r="AQ570">
        <v>136</v>
      </c>
      <c r="AR570">
        <v>-128</v>
      </c>
      <c r="AZ570">
        <v>1200</v>
      </c>
      <c r="BA570">
        <v>1</v>
      </c>
      <c r="BB570" t="str">
        <f t="shared" si="39"/>
        <v xml:space="preserve">N35DC   </v>
      </c>
      <c r="BC570">
        <v>1</v>
      </c>
      <c r="BE570">
        <v>0</v>
      </c>
      <c r="BF570">
        <v>0</v>
      </c>
      <c r="BG570">
        <v>0</v>
      </c>
      <c r="BH570">
        <v>1500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"17:45:11.083"</f>
        <v>17:45:11.083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16</v>
      </c>
      <c r="CR570">
        <v>0</v>
      </c>
      <c r="CW570">
        <v>5545552</v>
      </c>
      <c r="CY570">
        <v>1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"10/21/2020 17:45:03.171"</f>
        <v>10/21/2020 17:45:03.171</v>
      </c>
      <c r="C571" t="str">
        <f t="shared" si="38"/>
        <v>FFDFD3C0</v>
      </c>
      <c r="D571" t="s">
        <v>124</v>
      </c>
      <c r="E571">
        <v>2</v>
      </c>
      <c r="H571">
        <v>14</v>
      </c>
      <c r="I571" t="s">
        <v>125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"17:45:11.078"</f>
        <v>17:45:11.078</v>
      </c>
      <c r="T571" t="str">
        <f>"17:45:10.778"</f>
        <v>17:45:10.778</v>
      </c>
      <c r="U571" t="str">
        <f t="shared" si="37"/>
        <v>A3E2C2</v>
      </c>
      <c r="V571">
        <v>0</v>
      </c>
      <c r="W571">
        <v>0</v>
      </c>
      <c r="X571">
        <v>1</v>
      </c>
      <c r="Z571">
        <v>0</v>
      </c>
      <c r="AA571">
        <v>10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1</v>
      </c>
      <c r="AH571">
        <v>0</v>
      </c>
      <c r="AI571" t="s">
        <v>356</v>
      </c>
      <c r="AJ571">
        <v>30.113246</v>
      </c>
      <c r="AK571" t="s">
        <v>357</v>
      </c>
      <c r="AL571">
        <v>-89.917816999999999</v>
      </c>
      <c r="AM571">
        <v>100</v>
      </c>
      <c r="AN571">
        <v>1500</v>
      </c>
      <c r="AO571" t="s">
        <v>118</v>
      </c>
      <c r="AP571">
        <v>45</v>
      </c>
      <c r="AQ571">
        <v>136</v>
      </c>
      <c r="AR571">
        <v>-128</v>
      </c>
      <c r="AZ571">
        <v>1200</v>
      </c>
      <c r="BA571">
        <v>1</v>
      </c>
      <c r="BB571" t="str">
        <f t="shared" si="39"/>
        <v xml:space="preserve">N35DC   </v>
      </c>
      <c r="BC571">
        <v>1</v>
      </c>
      <c r="BE571">
        <v>0</v>
      </c>
      <c r="BF571">
        <v>0</v>
      </c>
      <c r="BG571">
        <v>0</v>
      </c>
      <c r="BH571">
        <v>1500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"17:45:11.083"</f>
        <v>17:45:11.083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16</v>
      </c>
      <c r="CR571">
        <v>0</v>
      </c>
      <c r="CW571">
        <v>5545552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"10/21/2020 17:45:03.171"</f>
        <v>10/21/2020 17:45:03.171</v>
      </c>
      <c r="C572" t="str">
        <f t="shared" si="38"/>
        <v>FFDFD3C0</v>
      </c>
      <c r="D572" t="s">
        <v>128</v>
      </c>
      <c r="E572">
        <v>9</v>
      </c>
      <c r="H572">
        <v>257</v>
      </c>
      <c r="I572" t="s">
        <v>129</v>
      </c>
      <c r="J572" t="s">
        <v>126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"17:45:11.078"</f>
        <v>17:45:11.078</v>
      </c>
      <c r="T572" t="str">
        <f>"17:45:10.778"</f>
        <v>17:45:10.778</v>
      </c>
      <c r="U572" t="str">
        <f t="shared" si="37"/>
        <v>A3E2C2</v>
      </c>
      <c r="V572">
        <v>0</v>
      </c>
      <c r="W572">
        <v>0</v>
      </c>
      <c r="X572">
        <v>1</v>
      </c>
      <c r="Z572">
        <v>0</v>
      </c>
      <c r="AA572">
        <v>10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1</v>
      </c>
      <c r="AH572">
        <v>0</v>
      </c>
      <c r="AI572" t="s">
        <v>356</v>
      </c>
      <c r="AJ572">
        <v>30.113246</v>
      </c>
      <c r="AK572" t="s">
        <v>357</v>
      </c>
      <c r="AL572">
        <v>-89.917816999999999</v>
      </c>
      <c r="AM572">
        <v>100</v>
      </c>
      <c r="AN572">
        <v>1500</v>
      </c>
      <c r="AO572" t="s">
        <v>118</v>
      </c>
      <c r="AP572">
        <v>45</v>
      </c>
      <c r="AQ572">
        <v>136</v>
      </c>
      <c r="AR572">
        <v>-128</v>
      </c>
      <c r="AZ572">
        <v>1200</v>
      </c>
      <c r="BA572">
        <v>1</v>
      </c>
      <c r="BB572" t="str">
        <f t="shared" si="39"/>
        <v xml:space="preserve">N35DC   </v>
      </c>
      <c r="BC572">
        <v>1</v>
      </c>
      <c r="BE572">
        <v>0</v>
      </c>
      <c r="BF572">
        <v>0</v>
      </c>
      <c r="BG572">
        <v>0</v>
      </c>
      <c r="BH572">
        <v>1500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"17:45:11.083"</f>
        <v>17:45:11.083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16</v>
      </c>
      <c r="CR572">
        <v>0</v>
      </c>
      <c r="CW572">
        <v>5545552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"10/21/2020 17:45:03.171"</f>
        <v>10/21/2020 17:45:03.171</v>
      </c>
      <c r="C573" t="str">
        <f t="shared" si="38"/>
        <v>FFDFD3C0</v>
      </c>
      <c r="D573" t="s">
        <v>113</v>
      </c>
      <c r="E573">
        <v>4</v>
      </c>
      <c r="H573">
        <v>162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"17:45:11.078"</f>
        <v>17:45:11.078</v>
      </c>
      <c r="T573" t="str">
        <f>"17:45:10.778"</f>
        <v>17:45:10.778</v>
      </c>
      <c r="U573" t="str">
        <f t="shared" si="37"/>
        <v>A3E2C2</v>
      </c>
      <c r="V573">
        <v>0</v>
      </c>
      <c r="W573">
        <v>0</v>
      </c>
      <c r="X573">
        <v>1</v>
      </c>
      <c r="Z573">
        <v>0</v>
      </c>
      <c r="AA573">
        <v>10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1</v>
      </c>
      <c r="AH573">
        <v>0</v>
      </c>
      <c r="AI573" t="s">
        <v>356</v>
      </c>
      <c r="AJ573">
        <v>30.113246</v>
      </c>
      <c r="AK573" t="s">
        <v>357</v>
      </c>
      <c r="AL573">
        <v>-89.917816999999999</v>
      </c>
      <c r="AM573">
        <v>100</v>
      </c>
      <c r="AN573">
        <v>1500</v>
      </c>
      <c r="AO573" t="s">
        <v>118</v>
      </c>
      <c r="AP573">
        <v>45</v>
      </c>
      <c r="AQ573">
        <v>136</v>
      </c>
      <c r="AR573">
        <v>-128</v>
      </c>
      <c r="AZ573">
        <v>1200</v>
      </c>
      <c r="BA573">
        <v>1</v>
      </c>
      <c r="BB573" t="str">
        <f t="shared" si="39"/>
        <v xml:space="preserve">N35DC   </v>
      </c>
      <c r="BC573">
        <v>1</v>
      </c>
      <c r="BE573">
        <v>0</v>
      </c>
      <c r="BF573">
        <v>0</v>
      </c>
      <c r="BG573">
        <v>0</v>
      </c>
      <c r="BH573">
        <v>1500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"17:45:11.083"</f>
        <v>17:45:11.083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16</v>
      </c>
      <c r="CR573">
        <v>0</v>
      </c>
      <c r="CW573">
        <v>5545552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"10/21/2020 17:45:03.171"</f>
        <v>10/21/2020 17:45:03.171</v>
      </c>
      <c r="C574" t="str">
        <f t="shared" si="38"/>
        <v>FFDFD3C0</v>
      </c>
      <c r="D574" t="s">
        <v>133</v>
      </c>
      <c r="E574">
        <v>1</v>
      </c>
      <c r="F574">
        <v>1001</v>
      </c>
      <c r="G574" t="s">
        <v>114</v>
      </c>
      <c r="J574" t="s">
        <v>134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"17:45:11.078"</f>
        <v>17:45:11.078</v>
      </c>
      <c r="T574" t="str">
        <f>"17:45:10.778"</f>
        <v>17:45:10.778</v>
      </c>
      <c r="U574" t="str">
        <f t="shared" si="37"/>
        <v>A3E2C2</v>
      </c>
      <c r="V574">
        <v>0</v>
      </c>
      <c r="W574">
        <v>0</v>
      </c>
      <c r="X574">
        <v>1</v>
      </c>
      <c r="Z574">
        <v>0</v>
      </c>
      <c r="AA574">
        <v>10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1</v>
      </c>
      <c r="AH574">
        <v>0</v>
      </c>
      <c r="AI574" t="s">
        <v>356</v>
      </c>
      <c r="AJ574">
        <v>30.113246</v>
      </c>
      <c r="AK574" t="s">
        <v>357</v>
      </c>
      <c r="AL574">
        <v>-89.917816999999999</v>
      </c>
      <c r="AM574">
        <v>100</v>
      </c>
      <c r="AN574">
        <v>1500</v>
      </c>
      <c r="AO574" t="s">
        <v>118</v>
      </c>
      <c r="AP574">
        <v>45</v>
      </c>
      <c r="AQ574">
        <v>136</v>
      </c>
      <c r="AR574">
        <v>-128</v>
      </c>
      <c r="AZ574">
        <v>1200</v>
      </c>
      <c r="BA574">
        <v>1</v>
      </c>
      <c r="BB574" t="str">
        <f t="shared" si="39"/>
        <v xml:space="preserve">N35DC   </v>
      </c>
      <c r="BC574">
        <v>1</v>
      </c>
      <c r="BE574">
        <v>0</v>
      </c>
      <c r="BF574">
        <v>0</v>
      </c>
      <c r="BG574">
        <v>0</v>
      </c>
      <c r="BH574">
        <v>1500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"17:45:11.083"</f>
        <v>17:45:11.083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16</v>
      </c>
      <c r="CR574">
        <v>0</v>
      </c>
      <c r="CW574">
        <v>5545552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"10/21/2020 17:45:04.094"</f>
        <v>10/21/2020 17:45:04.094</v>
      </c>
      <c r="C575" t="str">
        <f t="shared" si="38"/>
        <v>FFDFD3C0</v>
      </c>
      <c r="D575" t="s">
        <v>124</v>
      </c>
      <c r="E575">
        <v>2</v>
      </c>
      <c r="H575">
        <v>14</v>
      </c>
      <c r="I575" t="s">
        <v>125</v>
      </c>
      <c r="J575" t="s">
        <v>126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"17:45:12.023"</f>
        <v>17:45:12.023</v>
      </c>
      <c r="T575" t="str">
        <f>"17:45:11.723"</f>
        <v>17:45:11.723</v>
      </c>
      <c r="U575" t="str">
        <f t="shared" si="37"/>
        <v>A3E2C2</v>
      </c>
      <c r="V575">
        <v>0</v>
      </c>
      <c r="W575">
        <v>0</v>
      </c>
      <c r="X575">
        <v>1</v>
      </c>
      <c r="Z575">
        <v>0</v>
      </c>
      <c r="AA575">
        <v>10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1</v>
      </c>
      <c r="AH575">
        <v>0</v>
      </c>
      <c r="AI575" t="s">
        <v>358</v>
      </c>
      <c r="AJ575">
        <v>30.113847</v>
      </c>
      <c r="AK575" t="s">
        <v>359</v>
      </c>
      <c r="AL575">
        <v>-89.917537999999993</v>
      </c>
      <c r="AM575">
        <v>100</v>
      </c>
      <c r="AN575">
        <v>1500</v>
      </c>
      <c r="AO575" t="s">
        <v>118</v>
      </c>
      <c r="AP575">
        <v>46</v>
      </c>
      <c r="AQ575">
        <v>136</v>
      </c>
      <c r="AR575">
        <v>-128</v>
      </c>
      <c r="AZ575">
        <v>1200</v>
      </c>
      <c r="BA575">
        <v>1</v>
      </c>
      <c r="BB575" t="str">
        <f t="shared" si="39"/>
        <v xml:space="preserve">N35DC   </v>
      </c>
      <c r="BC575">
        <v>1</v>
      </c>
      <c r="BE575">
        <v>0</v>
      </c>
      <c r="BF575">
        <v>0</v>
      </c>
      <c r="BG575">
        <v>0</v>
      </c>
      <c r="BH575">
        <v>1500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"17:45:12.028"</f>
        <v>17:45:12.028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16</v>
      </c>
      <c r="CR575">
        <v>0</v>
      </c>
      <c r="CW575">
        <v>5546198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"10/21/2020 17:45:04.094"</f>
        <v>10/21/2020 17:45:04.094</v>
      </c>
      <c r="C576" t="str">
        <f t="shared" si="38"/>
        <v>FFDFD3C0</v>
      </c>
      <c r="D576" t="s">
        <v>128</v>
      </c>
      <c r="E576">
        <v>9</v>
      </c>
      <c r="H576">
        <v>257</v>
      </c>
      <c r="I576" t="s">
        <v>129</v>
      </c>
      <c r="J576" t="s">
        <v>126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"17:45:12.023"</f>
        <v>17:45:12.023</v>
      </c>
      <c r="T576" t="str">
        <f>"17:45:11.723"</f>
        <v>17:45:11.723</v>
      </c>
      <c r="U576" t="str">
        <f t="shared" si="37"/>
        <v>A3E2C2</v>
      </c>
      <c r="V576">
        <v>0</v>
      </c>
      <c r="W576">
        <v>0</v>
      </c>
      <c r="X576">
        <v>1</v>
      </c>
      <c r="Z576">
        <v>0</v>
      </c>
      <c r="AA576">
        <v>10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1</v>
      </c>
      <c r="AH576">
        <v>0</v>
      </c>
      <c r="AI576" t="s">
        <v>358</v>
      </c>
      <c r="AJ576">
        <v>30.113847</v>
      </c>
      <c r="AK576" t="s">
        <v>359</v>
      </c>
      <c r="AL576">
        <v>-89.917537999999993</v>
      </c>
      <c r="AM576">
        <v>100</v>
      </c>
      <c r="AN576">
        <v>1500</v>
      </c>
      <c r="AO576" t="s">
        <v>118</v>
      </c>
      <c r="AP576">
        <v>46</v>
      </c>
      <c r="AQ576">
        <v>136</v>
      </c>
      <c r="AR576">
        <v>-128</v>
      </c>
      <c r="AZ576">
        <v>1200</v>
      </c>
      <c r="BA576">
        <v>1</v>
      </c>
      <c r="BB576" t="str">
        <f t="shared" si="39"/>
        <v xml:space="preserve">N35DC   </v>
      </c>
      <c r="BC576">
        <v>1</v>
      </c>
      <c r="BE576">
        <v>0</v>
      </c>
      <c r="BF576">
        <v>0</v>
      </c>
      <c r="BG576">
        <v>0</v>
      </c>
      <c r="BH576">
        <v>1500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"17:45:12.028"</f>
        <v>17:45:12.028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16</v>
      </c>
      <c r="CR576">
        <v>0</v>
      </c>
      <c r="CW576">
        <v>5546198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"10/21/2020 17:45:04.094"</f>
        <v>10/21/2020 17:45:04.094</v>
      </c>
      <c r="C577" t="str">
        <f t="shared" si="38"/>
        <v>FFDFD3C0</v>
      </c>
      <c r="D577" t="s">
        <v>113</v>
      </c>
      <c r="E577">
        <v>4</v>
      </c>
      <c r="H577">
        <v>162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"17:45:12.023"</f>
        <v>17:45:12.023</v>
      </c>
      <c r="T577" t="str">
        <f>"17:45:11.723"</f>
        <v>17:45:11.723</v>
      </c>
      <c r="U577" t="str">
        <f t="shared" si="37"/>
        <v>A3E2C2</v>
      </c>
      <c r="V577">
        <v>0</v>
      </c>
      <c r="W577">
        <v>0</v>
      </c>
      <c r="X577">
        <v>1</v>
      </c>
      <c r="Z577">
        <v>0</v>
      </c>
      <c r="AA577">
        <v>10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1</v>
      </c>
      <c r="AH577">
        <v>0</v>
      </c>
      <c r="AI577" t="s">
        <v>358</v>
      </c>
      <c r="AJ577">
        <v>30.113847</v>
      </c>
      <c r="AK577" t="s">
        <v>359</v>
      </c>
      <c r="AL577">
        <v>-89.917537999999993</v>
      </c>
      <c r="AM577">
        <v>100</v>
      </c>
      <c r="AN577">
        <v>1500</v>
      </c>
      <c r="AO577" t="s">
        <v>118</v>
      </c>
      <c r="AP577">
        <v>46</v>
      </c>
      <c r="AQ577">
        <v>136</v>
      </c>
      <c r="AR577">
        <v>-128</v>
      </c>
      <c r="AZ577">
        <v>1200</v>
      </c>
      <c r="BA577">
        <v>1</v>
      </c>
      <c r="BB577" t="str">
        <f t="shared" si="39"/>
        <v xml:space="preserve">N35DC   </v>
      </c>
      <c r="BC577">
        <v>1</v>
      </c>
      <c r="BE577">
        <v>0</v>
      </c>
      <c r="BF577">
        <v>0</v>
      </c>
      <c r="BG577">
        <v>0</v>
      </c>
      <c r="BH577">
        <v>1500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"17:45:12.028"</f>
        <v>17:45:12.028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16</v>
      </c>
      <c r="CR577">
        <v>0</v>
      </c>
      <c r="CW577">
        <v>5546198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"10/21/2020 17:45:04.094"</f>
        <v>10/21/2020 17:45:04.094</v>
      </c>
      <c r="C578" t="str">
        <f t="shared" si="38"/>
        <v>FFDFD3C0</v>
      </c>
      <c r="D578" t="s">
        <v>133</v>
      </c>
      <c r="E578">
        <v>1</v>
      </c>
      <c r="F578">
        <v>1001</v>
      </c>
      <c r="G578" t="s">
        <v>114</v>
      </c>
      <c r="J578" t="s">
        <v>134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"17:45:12.023"</f>
        <v>17:45:12.023</v>
      </c>
      <c r="T578" t="str">
        <f>"17:45:11.723"</f>
        <v>17:45:11.723</v>
      </c>
      <c r="U578" t="str">
        <f t="shared" ref="U578:U641" si="40">"A3E2C2"</f>
        <v>A3E2C2</v>
      </c>
      <c r="V578">
        <v>0</v>
      </c>
      <c r="W578">
        <v>0</v>
      </c>
      <c r="X578">
        <v>1</v>
      </c>
      <c r="Z578">
        <v>0</v>
      </c>
      <c r="AA578">
        <v>10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1</v>
      </c>
      <c r="AH578">
        <v>0</v>
      </c>
      <c r="AI578" t="s">
        <v>358</v>
      </c>
      <c r="AJ578">
        <v>30.113847</v>
      </c>
      <c r="AK578" t="s">
        <v>359</v>
      </c>
      <c r="AL578">
        <v>-89.917537999999993</v>
      </c>
      <c r="AM578">
        <v>100</v>
      </c>
      <c r="AN578">
        <v>1500</v>
      </c>
      <c r="AO578" t="s">
        <v>118</v>
      </c>
      <c r="AP578">
        <v>46</v>
      </c>
      <c r="AQ578">
        <v>136</v>
      </c>
      <c r="AR578">
        <v>-128</v>
      </c>
      <c r="AZ578">
        <v>1200</v>
      </c>
      <c r="BA578">
        <v>1</v>
      </c>
      <c r="BB578" t="str">
        <f t="shared" si="39"/>
        <v xml:space="preserve">N35DC   </v>
      </c>
      <c r="BC578">
        <v>1</v>
      </c>
      <c r="BE578">
        <v>0</v>
      </c>
      <c r="BF578">
        <v>0</v>
      </c>
      <c r="BG578">
        <v>0</v>
      </c>
      <c r="BH578">
        <v>1500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"17:45:12.028"</f>
        <v>17:45:12.028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16</v>
      </c>
      <c r="CR578">
        <v>0</v>
      </c>
      <c r="CW578">
        <v>5546198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"10/21/2020 17:45:04.094"</f>
        <v>10/21/2020 17:45:04.094</v>
      </c>
      <c r="C579" t="str">
        <f t="shared" si="38"/>
        <v>FFDFD3C0</v>
      </c>
      <c r="D579" t="s">
        <v>130</v>
      </c>
      <c r="E579">
        <v>3</v>
      </c>
      <c r="F579">
        <v>2003</v>
      </c>
      <c r="G579" t="s">
        <v>131</v>
      </c>
      <c r="J579" t="s">
        <v>132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"17:45:12.023"</f>
        <v>17:45:12.023</v>
      </c>
      <c r="T579" t="str">
        <f>"17:45:11.723"</f>
        <v>17:45:11.723</v>
      </c>
      <c r="U579" t="str">
        <f t="shared" si="40"/>
        <v>A3E2C2</v>
      </c>
      <c r="V579">
        <v>0</v>
      </c>
      <c r="W579">
        <v>0</v>
      </c>
      <c r="X579">
        <v>1</v>
      </c>
      <c r="Z579">
        <v>0</v>
      </c>
      <c r="AA579">
        <v>10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1</v>
      </c>
      <c r="AH579">
        <v>0</v>
      </c>
      <c r="AI579" t="s">
        <v>358</v>
      </c>
      <c r="AJ579">
        <v>30.113847</v>
      </c>
      <c r="AK579" t="s">
        <v>359</v>
      </c>
      <c r="AL579">
        <v>-89.917537999999993</v>
      </c>
      <c r="AM579">
        <v>100</v>
      </c>
      <c r="AN579">
        <v>1500</v>
      </c>
      <c r="AO579" t="s">
        <v>118</v>
      </c>
      <c r="AP579">
        <v>46</v>
      </c>
      <c r="AQ579">
        <v>136</v>
      </c>
      <c r="AR579">
        <v>-128</v>
      </c>
      <c r="AZ579">
        <v>1200</v>
      </c>
      <c r="BA579">
        <v>1</v>
      </c>
      <c r="BB579" t="str">
        <f t="shared" si="39"/>
        <v xml:space="preserve">N35DC   </v>
      </c>
      <c r="BC579">
        <v>1</v>
      </c>
      <c r="BE579">
        <v>0</v>
      </c>
      <c r="BF579">
        <v>0</v>
      </c>
      <c r="BG579">
        <v>0</v>
      </c>
      <c r="BH579">
        <v>1500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"17:45:12.028"</f>
        <v>17:45:12.028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16</v>
      </c>
      <c r="CR579">
        <v>0</v>
      </c>
      <c r="CW579">
        <v>5546198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"10/21/2020 17:45:07.016"</f>
        <v>10/21/2020 17:45:07.016</v>
      </c>
      <c r="C580" t="str">
        <f t="shared" si="38"/>
        <v>FFDFD3C0</v>
      </c>
      <c r="D580" t="s">
        <v>130</v>
      </c>
      <c r="E580">
        <v>3</v>
      </c>
      <c r="F580">
        <v>2003</v>
      </c>
      <c r="G580" t="s">
        <v>131</v>
      </c>
      <c r="J580" t="s">
        <v>132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"17:45:14.922"</f>
        <v>17:45:14.922</v>
      </c>
      <c r="T580" t="str">
        <f>"17:45:14.722"</f>
        <v>17:45:14.722</v>
      </c>
      <c r="U580" t="str">
        <f t="shared" si="40"/>
        <v>A3E2C2</v>
      </c>
      <c r="V580">
        <v>0</v>
      </c>
      <c r="W580">
        <v>0</v>
      </c>
      <c r="X580">
        <v>1</v>
      </c>
      <c r="Z580">
        <v>0</v>
      </c>
      <c r="AA580">
        <v>10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1</v>
      </c>
      <c r="AH580">
        <v>0</v>
      </c>
      <c r="AI580" t="s">
        <v>360</v>
      </c>
      <c r="AJ580">
        <v>30.115670999999999</v>
      </c>
      <c r="AK580" t="s">
        <v>361</v>
      </c>
      <c r="AL580">
        <v>-89.916852000000006</v>
      </c>
      <c r="AM580">
        <v>100</v>
      </c>
      <c r="AN580">
        <v>1400</v>
      </c>
      <c r="AO580" t="s">
        <v>118</v>
      </c>
      <c r="AP580">
        <v>47</v>
      </c>
      <c r="AQ580">
        <v>136</v>
      </c>
      <c r="AR580">
        <v>-128</v>
      </c>
      <c r="AZ580">
        <v>1200</v>
      </c>
      <c r="BA580">
        <v>1</v>
      </c>
      <c r="BB580" t="str">
        <f t="shared" si="39"/>
        <v xml:space="preserve">N35DC   </v>
      </c>
      <c r="BC580">
        <v>1</v>
      </c>
      <c r="BE580">
        <v>0</v>
      </c>
      <c r="BF580">
        <v>0</v>
      </c>
      <c r="BG580">
        <v>0</v>
      </c>
      <c r="BH580">
        <v>1475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"17:45:14.923"</f>
        <v>17:45:14.923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6</v>
      </c>
      <c r="CP580" t="s">
        <v>119</v>
      </c>
      <c r="CQ580">
        <v>707</v>
      </c>
      <c r="CR580">
        <v>0</v>
      </c>
      <c r="CW580">
        <v>6188704</v>
      </c>
      <c r="CY580">
        <v>1</v>
      </c>
      <c r="CZ580">
        <v>0</v>
      </c>
      <c r="DA580">
        <v>0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"10/21/2020 17:45:07.016"</f>
        <v>10/21/2020 17:45:07.016</v>
      </c>
      <c r="C581" t="str">
        <f t="shared" si="38"/>
        <v>FFDFD3C0</v>
      </c>
      <c r="D581" t="s">
        <v>133</v>
      </c>
      <c r="E581">
        <v>1</v>
      </c>
      <c r="F581">
        <v>1001</v>
      </c>
      <c r="G581" t="s">
        <v>114</v>
      </c>
      <c r="J581" t="s">
        <v>134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"17:45:14.922"</f>
        <v>17:45:14.922</v>
      </c>
      <c r="T581" t="str">
        <f>"17:45:14.722"</f>
        <v>17:45:14.722</v>
      </c>
      <c r="U581" t="str">
        <f t="shared" si="40"/>
        <v>A3E2C2</v>
      </c>
      <c r="V581">
        <v>0</v>
      </c>
      <c r="W581">
        <v>0</v>
      </c>
      <c r="X581">
        <v>1</v>
      </c>
      <c r="Z581">
        <v>0</v>
      </c>
      <c r="AA581">
        <v>10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1</v>
      </c>
      <c r="AH581">
        <v>0</v>
      </c>
      <c r="AI581" t="s">
        <v>360</v>
      </c>
      <c r="AJ581">
        <v>30.115670999999999</v>
      </c>
      <c r="AK581" t="s">
        <v>361</v>
      </c>
      <c r="AL581">
        <v>-89.916852000000006</v>
      </c>
      <c r="AM581">
        <v>100</v>
      </c>
      <c r="AN581">
        <v>1400</v>
      </c>
      <c r="AO581" t="s">
        <v>118</v>
      </c>
      <c r="AP581">
        <v>47</v>
      </c>
      <c r="AQ581">
        <v>136</v>
      </c>
      <c r="AR581">
        <v>-128</v>
      </c>
      <c r="AZ581">
        <v>1200</v>
      </c>
      <c r="BA581">
        <v>1</v>
      </c>
      <c r="BB581" t="str">
        <f t="shared" si="39"/>
        <v xml:space="preserve">N35DC   </v>
      </c>
      <c r="BC581">
        <v>1</v>
      </c>
      <c r="BE581">
        <v>0</v>
      </c>
      <c r="BF581">
        <v>0</v>
      </c>
      <c r="BG581">
        <v>0</v>
      </c>
      <c r="BH581">
        <v>1475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"17:45:14.923"</f>
        <v>17:45:14.923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6</v>
      </c>
      <c r="CP581" t="s">
        <v>119</v>
      </c>
      <c r="CQ581">
        <v>16</v>
      </c>
      <c r="CR581">
        <v>3</v>
      </c>
      <c r="CW581">
        <v>232989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"10/21/2020 17:45:07.016"</f>
        <v>10/21/2020 17:45:07.016</v>
      </c>
      <c r="C582" t="str">
        <f t="shared" si="38"/>
        <v>FFDFD3C0</v>
      </c>
      <c r="D582" t="s">
        <v>124</v>
      </c>
      <c r="E582">
        <v>2</v>
      </c>
      <c r="H582">
        <v>14</v>
      </c>
      <c r="I582" t="s">
        <v>125</v>
      </c>
      <c r="J582" t="s">
        <v>126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"17:45:14.922"</f>
        <v>17:45:14.922</v>
      </c>
      <c r="T582" t="str">
        <f>"17:45:14.722"</f>
        <v>17:45:14.722</v>
      </c>
      <c r="U582" t="str">
        <f t="shared" si="40"/>
        <v>A3E2C2</v>
      </c>
      <c r="V582">
        <v>0</v>
      </c>
      <c r="W582">
        <v>0</v>
      </c>
      <c r="X582">
        <v>1</v>
      </c>
      <c r="Z582">
        <v>0</v>
      </c>
      <c r="AA582">
        <v>10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1</v>
      </c>
      <c r="AH582">
        <v>0</v>
      </c>
      <c r="AI582" t="s">
        <v>360</v>
      </c>
      <c r="AJ582">
        <v>30.115670999999999</v>
      </c>
      <c r="AK582" t="s">
        <v>361</v>
      </c>
      <c r="AL582">
        <v>-89.916852000000006</v>
      </c>
      <c r="AM582">
        <v>100</v>
      </c>
      <c r="AN582">
        <v>1400</v>
      </c>
      <c r="AO582" t="s">
        <v>118</v>
      </c>
      <c r="AP582">
        <v>47</v>
      </c>
      <c r="AQ582">
        <v>136</v>
      </c>
      <c r="AR582">
        <v>-128</v>
      </c>
      <c r="AZ582">
        <v>1200</v>
      </c>
      <c r="BA582">
        <v>1</v>
      </c>
      <c r="BB582" t="str">
        <f t="shared" si="39"/>
        <v xml:space="preserve">N35DC   </v>
      </c>
      <c r="BC582">
        <v>1</v>
      </c>
      <c r="BE582">
        <v>0</v>
      </c>
      <c r="BF582">
        <v>0</v>
      </c>
      <c r="BG582">
        <v>0</v>
      </c>
      <c r="BH582">
        <v>1475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"17:45:14.923"</f>
        <v>17:45:14.923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6</v>
      </c>
      <c r="CP582" t="s">
        <v>119</v>
      </c>
      <c r="CQ582">
        <v>707</v>
      </c>
      <c r="CR582">
        <v>0</v>
      </c>
      <c r="CW582">
        <v>6188704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"10/21/2020 17:45:07.016"</f>
        <v>10/21/2020 17:45:07.016</v>
      </c>
      <c r="C583" t="str">
        <f t="shared" si="38"/>
        <v>FFDFD3C0</v>
      </c>
      <c r="D583" t="s">
        <v>128</v>
      </c>
      <c r="E583">
        <v>9</v>
      </c>
      <c r="H583">
        <v>257</v>
      </c>
      <c r="I583" t="s">
        <v>129</v>
      </c>
      <c r="J583" t="s">
        <v>126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"17:45:14.922"</f>
        <v>17:45:14.922</v>
      </c>
      <c r="T583" t="str">
        <f>"17:45:14.722"</f>
        <v>17:45:14.722</v>
      </c>
      <c r="U583" t="str">
        <f t="shared" si="40"/>
        <v>A3E2C2</v>
      </c>
      <c r="V583">
        <v>0</v>
      </c>
      <c r="W583">
        <v>0</v>
      </c>
      <c r="X583">
        <v>1</v>
      </c>
      <c r="Z583">
        <v>0</v>
      </c>
      <c r="AA583">
        <v>10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1</v>
      </c>
      <c r="AH583">
        <v>0</v>
      </c>
      <c r="AI583" t="s">
        <v>360</v>
      </c>
      <c r="AJ583">
        <v>30.115670999999999</v>
      </c>
      <c r="AK583" t="s">
        <v>361</v>
      </c>
      <c r="AL583">
        <v>-89.916852000000006</v>
      </c>
      <c r="AM583">
        <v>100</v>
      </c>
      <c r="AN583">
        <v>1400</v>
      </c>
      <c r="AO583" t="s">
        <v>118</v>
      </c>
      <c r="AP583">
        <v>47</v>
      </c>
      <c r="AQ583">
        <v>136</v>
      </c>
      <c r="AR583">
        <v>-128</v>
      </c>
      <c r="AZ583">
        <v>1200</v>
      </c>
      <c r="BA583">
        <v>1</v>
      </c>
      <c r="BB583" t="str">
        <f t="shared" si="39"/>
        <v xml:space="preserve">N35DC   </v>
      </c>
      <c r="BC583">
        <v>1</v>
      </c>
      <c r="BE583">
        <v>0</v>
      </c>
      <c r="BF583">
        <v>0</v>
      </c>
      <c r="BG583">
        <v>0</v>
      </c>
      <c r="BH583">
        <v>1475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"17:45:14.923"</f>
        <v>17:45:14.923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6</v>
      </c>
      <c r="CP583" t="s">
        <v>119</v>
      </c>
      <c r="CQ583">
        <v>16</v>
      </c>
      <c r="CR583">
        <v>3</v>
      </c>
      <c r="CW583">
        <v>232989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"10/21/2020 17:45:07.016"</f>
        <v>10/21/2020 17:45:07.016</v>
      </c>
      <c r="C584" t="str">
        <f t="shared" si="38"/>
        <v>FFDFD3C0</v>
      </c>
      <c r="D584" t="s">
        <v>113</v>
      </c>
      <c r="E584">
        <v>4</v>
      </c>
      <c r="H584">
        <v>162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"17:45:14.922"</f>
        <v>17:45:14.922</v>
      </c>
      <c r="T584" t="str">
        <f>"17:45:14.722"</f>
        <v>17:45:14.722</v>
      </c>
      <c r="U584" t="str">
        <f t="shared" si="40"/>
        <v>A3E2C2</v>
      </c>
      <c r="V584">
        <v>0</v>
      </c>
      <c r="W584">
        <v>0</v>
      </c>
      <c r="X584">
        <v>1</v>
      </c>
      <c r="Z584">
        <v>0</v>
      </c>
      <c r="AA584">
        <v>10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1</v>
      </c>
      <c r="AH584">
        <v>0</v>
      </c>
      <c r="AI584" t="s">
        <v>360</v>
      </c>
      <c r="AJ584">
        <v>30.115670999999999</v>
      </c>
      <c r="AK584" t="s">
        <v>361</v>
      </c>
      <c r="AL584">
        <v>-89.916852000000006</v>
      </c>
      <c r="AM584">
        <v>100</v>
      </c>
      <c r="AN584">
        <v>1400</v>
      </c>
      <c r="AO584" t="s">
        <v>118</v>
      </c>
      <c r="AP584">
        <v>47</v>
      </c>
      <c r="AQ584">
        <v>136</v>
      </c>
      <c r="AR584">
        <v>-128</v>
      </c>
      <c r="AZ584">
        <v>1200</v>
      </c>
      <c r="BA584">
        <v>1</v>
      </c>
      <c r="BB584" t="str">
        <f t="shared" si="39"/>
        <v xml:space="preserve">N35DC   </v>
      </c>
      <c r="BC584">
        <v>1</v>
      </c>
      <c r="BE584">
        <v>0</v>
      </c>
      <c r="BF584">
        <v>0</v>
      </c>
      <c r="BG584">
        <v>0</v>
      </c>
      <c r="BH584">
        <v>1475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"17:45:14.923"</f>
        <v>17:45:14.923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6</v>
      </c>
      <c r="CP584" t="s">
        <v>119</v>
      </c>
      <c r="CQ584">
        <v>16</v>
      </c>
      <c r="CR584">
        <v>3</v>
      </c>
      <c r="CW584">
        <v>232989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"10/21/2020 17:45:08.048"</f>
        <v>10/21/2020 17:45:08.048</v>
      </c>
      <c r="C585" t="str">
        <f t="shared" si="38"/>
        <v>FFDFD3C0</v>
      </c>
      <c r="D585" t="s">
        <v>113</v>
      </c>
      <c r="E585">
        <v>4</v>
      </c>
      <c r="H585">
        <v>162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"17:45:15.984"</f>
        <v>17:45:15.984</v>
      </c>
      <c r="T585" t="str">
        <f>"17:45:15.784"</f>
        <v>17:45:15.784</v>
      </c>
      <c r="U585" t="str">
        <f t="shared" si="40"/>
        <v>A3E2C2</v>
      </c>
      <c r="V585">
        <v>0</v>
      </c>
      <c r="W585">
        <v>0</v>
      </c>
      <c r="X585">
        <v>1</v>
      </c>
      <c r="Z585">
        <v>0</v>
      </c>
      <c r="AA585">
        <v>10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1</v>
      </c>
      <c r="AH585">
        <v>0</v>
      </c>
      <c r="AI585" t="s">
        <v>362</v>
      </c>
      <c r="AJ585">
        <v>30.116358000000002</v>
      </c>
      <c r="AK585" t="s">
        <v>363</v>
      </c>
      <c r="AL585">
        <v>-89.916573</v>
      </c>
      <c r="AM585">
        <v>100</v>
      </c>
      <c r="AN585">
        <v>1400</v>
      </c>
      <c r="AO585" t="s">
        <v>118</v>
      </c>
      <c r="AP585">
        <v>48</v>
      </c>
      <c r="AQ585">
        <v>136</v>
      </c>
      <c r="AR585">
        <v>-128</v>
      </c>
      <c r="AZ585">
        <v>1200</v>
      </c>
      <c r="BA585">
        <v>1</v>
      </c>
      <c r="BB585" t="str">
        <f t="shared" si="39"/>
        <v xml:space="preserve">N35DC   </v>
      </c>
      <c r="BC585">
        <v>1</v>
      </c>
      <c r="BE585">
        <v>0</v>
      </c>
      <c r="BF585">
        <v>0</v>
      </c>
      <c r="BG585">
        <v>0</v>
      </c>
      <c r="BH585">
        <v>1475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"17:45:15.988"</f>
        <v>17:45:15.988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6</v>
      </c>
      <c r="CP585" t="s">
        <v>119</v>
      </c>
      <c r="CQ585">
        <v>16</v>
      </c>
      <c r="CR585">
        <v>3</v>
      </c>
      <c r="CW585">
        <v>233633</v>
      </c>
      <c r="CY585">
        <v>1</v>
      </c>
      <c r="CZ585">
        <v>0</v>
      </c>
      <c r="DA585">
        <v>0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"10/21/2020 17:45:08.048"</f>
        <v>10/21/2020 17:45:08.048</v>
      </c>
      <c r="C586" t="str">
        <f t="shared" ref="C586:C649" si="41">"FFDFD3C0"</f>
        <v>FFDFD3C0</v>
      </c>
      <c r="D586" t="s">
        <v>130</v>
      </c>
      <c r="E586">
        <v>3</v>
      </c>
      <c r="F586">
        <v>2003</v>
      </c>
      <c r="G586" t="s">
        <v>131</v>
      </c>
      <c r="J586" t="s">
        <v>132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"17:45:15.984"</f>
        <v>17:45:15.984</v>
      </c>
      <c r="T586" t="str">
        <f>"17:45:15.784"</f>
        <v>17:45:15.784</v>
      </c>
      <c r="U586" t="str">
        <f t="shared" si="40"/>
        <v>A3E2C2</v>
      </c>
      <c r="V586">
        <v>0</v>
      </c>
      <c r="W586">
        <v>0</v>
      </c>
      <c r="X586">
        <v>1</v>
      </c>
      <c r="Z586">
        <v>0</v>
      </c>
      <c r="AA586">
        <v>10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1</v>
      </c>
      <c r="AH586">
        <v>0</v>
      </c>
      <c r="AI586" t="s">
        <v>362</v>
      </c>
      <c r="AJ586">
        <v>30.116358000000002</v>
      </c>
      <c r="AK586" t="s">
        <v>363</v>
      </c>
      <c r="AL586">
        <v>-89.916573</v>
      </c>
      <c r="AM586">
        <v>100</v>
      </c>
      <c r="AN586">
        <v>1400</v>
      </c>
      <c r="AO586" t="s">
        <v>118</v>
      </c>
      <c r="AP586">
        <v>48</v>
      </c>
      <c r="AQ586">
        <v>136</v>
      </c>
      <c r="AR586">
        <v>-128</v>
      </c>
      <c r="AZ586">
        <v>1200</v>
      </c>
      <c r="BA586">
        <v>1</v>
      </c>
      <c r="BB586" t="str">
        <f t="shared" ref="BB586:BB649" si="42">"N35DC   "</f>
        <v xml:space="preserve">N35DC   </v>
      </c>
      <c r="BC586">
        <v>1</v>
      </c>
      <c r="BE586">
        <v>0</v>
      </c>
      <c r="BF586">
        <v>0</v>
      </c>
      <c r="BG586">
        <v>0</v>
      </c>
      <c r="BH586">
        <v>1475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"17:45:15.988"</f>
        <v>17:45:15.988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6</v>
      </c>
      <c r="CP586" t="s">
        <v>119</v>
      </c>
      <c r="CQ586">
        <v>707</v>
      </c>
      <c r="CR586">
        <v>0</v>
      </c>
      <c r="CW586">
        <v>6188768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"10/21/2020 17:45:08.048"</f>
        <v>10/21/2020 17:45:08.048</v>
      </c>
      <c r="C587" t="str">
        <f t="shared" si="41"/>
        <v>FFDFD3C0</v>
      </c>
      <c r="D587" t="s">
        <v>133</v>
      </c>
      <c r="E587">
        <v>1</v>
      </c>
      <c r="F587">
        <v>1001</v>
      </c>
      <c r="G587" t="s">
        <v>114</v>
      </c>
      <c r="J587" t="s">
        <v>134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"17:45:15.984"</f>
        <v>17:45:15.984</v>
      </c>
      <c r="T587" t="str">
        <f>"17:45:15.784"</f>
        <v>17:45:15.784</v>
      </c>
      <c r="U587" t="str">
        <f t="shared" si="40"/>
        <v>A3E2C2</v>
      </c>
      <c r="V587">
        <v>0</v>
      </c>
      <c r="W587">
        <v>0</v>
      </c>
      <c r="X587">
        <v>1</v>
      </c>
      <c r="Z587">
        <v>0</v>
      </c>
      <c r="AA587">
        <v>10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1</v>
      </c>
      <c r="AH587">
        <v>0</v>
      </c>
      <c r="AI587" t="s">
        <v>362</v>
      </c>
      <c r="AJ587">
        <v>30.116358000000002</v>
      </c>
      <c r="AK587" t="s">
        <v>363</v>
      </c>
      <c r="AL587">
        <v>-89.916573</v>
      </c>
      <c r="AM587">
        <v>100</v>
      </c>
      <c r="AN587">
        <v>1400</v>
      </c>
      <c r="AO587" t="s">
        <v>118</v>
      </c>
      <c r="AP587">
        <v>48</v>
      </c>
      <c r="AQ587">
        <v>136</v>
      </c>
      <c r="AR587">
        <v>-128</v>
      </c>
      <c r="AZ587">
        <v>1200</v>
      </c>
      <c r="BA587">
        <v>1</v>
      </c>
      <c r="BB587" t="str">
        <f t="shared" si="42"/>
        <v xml:space="preserve">N35DC   </v>
      </c>
      <c r="BC587">
        <v>1</v>
      </c>
      <c r="BE587">
        <v>0</v>
      </c>
      <c r="BF587">
        <v>0</v>
      </c>
      <c r="BG587">
        <v>0</v>
      </c>
      <c r="BH587">
        <v>1475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"17:45:15.988"</f>
        <v>17:45:15.988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119</v>
      </c>
      <c r="CQ587">
        <v>16</v>
      </c>
      <c r="CR587">
        <v>3</v>
      </c>
      <c r="CW587">
        <v>233633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"10/21/2020 17:45:08.048"</f>
        <v>10/21/2020 17:45:08.048</v>
      </c>
      <c r="C588" t="str">
        <f t="shared" si="41"/>
        <v>FFDFD3C0</v>
      </c>
      <c r="D588" t="s">
        <v>124</v>
      </c>
      <c r="E588">
        <v>2</v>
      </c>
      <c r="H588">
        <v>14</v>
      </c>
      <c r="I588" t="s">
        <v>125</v>
      </c>
      <c r="J588" t="s">
        <v>126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"17:45:15.984"</f>
        <v>17:45:15.984</v>
      </c>
      <c r="T588" t="str">
        <f>"17:45:15.784"</f>
        <v>17:45:15.784</v>
      </c>
      <c r="U588" t="str">
        <f t="shared" si="40"/>
        <v>A3E2C2</v>
      </c>
      <c r="V588">
        <v>0</v>
      </c>
      <c r="W588">
        <v>0</v>
      </c>
      <c r="X588">
        <v>1</v>
      </c>
      <c r="Z588">
        <v>0</v>
      </c>
      <c r="AA588">
        <v>10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1</v>
      </c>
      <c r="AH588">
        <v>0</v>
      </c>
      <c r="AI588" t="s">
        <v>362</v>
      </c>
      <c r="AJ588">
        <v>30.116358000000002</v>
      </c>
      <c r="AK588" t="s">
        <v>363</v>
      </c>
      <c r="AL588">
        <v>-89.916573</v>
      </c>
      <c r="AM588">
        <v>100</v>
      </c>
      <c r="AN588">
        <v>1400</v>
      </c>
      <c r="AO588" t="s">
        <v>118</v>
      </c>
      <c r="AP588">
        <v>48</v>
      </c>
      <c r="AQ588">
        <v>136</v>
      </c>
      <c r="AR588">
        <v>-128</v>
      </c>
      <c r="AZ588">
        <v>1200</v>
      </c>
      <c r="BA588">
        <v>1</v>
      </c>
      <c r="BB588" t="str">
        <f t="shared" si="42"/>
        <v xml:space="preserve">N35DC   </v>
      </c>
      <c r="BC588">
        <v>1</v>
      </c>
      <c r="BE588">
        <v>0</v>
      </c>
      <c r="BF588">
        <v>0</v>
      </c>
      <c r="BG588">
        <v>0</v>
      </c>
      <c r="BH588">
        <v>1475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"17:45:15.988"</f>
        <v>17:45:15.988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6</v>
      </c>
      <c r="CP588" t="s">
        <v>119</v>
      </c>
      <c r="CQ588">
        <v>707</v>
      </c>
      <c r="CR588">
        <v>0</v>
      </c>
      <c r="CW588">
        <v>6188768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"10/21/2020 17:45:08.048"</f>
        <v>10/21/2020 17:45:08.048</v>
      </c>
      <c r="C589" t="str">
        <f t="shared" si="41"/>
        <v>FFDFD3C0</v>
      </c>
      <c r="D589" t="s">
        <v>128</v>
      </c>
      <c r="E589">
        <v>9</v>
      </c>
      <c r="H589">
        <v>257</v>
      </c>
      <c r="I589" t="s">
        <v>129</v>
      </c>
      <c r="J589" t="s">
        <v>126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"17:45:15.984"</f>
        <v>17:45:15.984</v>
      </c>
      <c r="T589" t="str">
        <f>"17:45:15.784"</f>
        <v>17:45:15.784</v>
      </c>
      <c r="U589" t="str">
        <f t="shared" si="40"/>
        <v>A3E2C2</v>
      </c>
      <c r="V589">
        <v>0</v>
      </c>
      <c r="W589">
        <v>0</v>
      </c>
      <c r="X589">
        <v>1</v>
      </c>
      <c r="Z589">
        <v>0</v>
      </c>
      <c r="AA589">
        <v>10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1</v>
      </c>
      <c r="AH589">
        <v>0</v>
      </c>
      <c r="AI589" t="s">
        <v>362</v>
      </c>
      <c r="AJ589">
        <v>30.116358000000002</v>
      </c>
      <c r="AK589" t="s">
        <v>363</v>
      </c>
      <c r="AL589">
        <v>-89.916573</v>
      </c>
      <c r="AM589">
        <v>100</v>
      </c>
      <c r="AN589">
        <v>1400</v>
      </c>
      <c r="AO589" t="s">
        <v>118</v>
      </c>
      <c r="AP589">
        <v>48</v>
      </c>
      <c r="AQ589">
        <v>136</v>
      </c>
      <c r="AR589">
        <v>-128</v>
      </c>
      <c r="AZ589">
        <v>1200</v>
      </c>
      <c r="BA589">
        <v>1</v>
      </c>
      <c r="BB589" t="str">
        <f t="shared" si="42"/>
        <v xml:space="preserve">N35DC   </v>
      </c>
      <c r="BC589">
        <v>1</v>
      </c>
      <c r="BE589">
        <v>0</v>
      </c>
      <c r="BF589">
        <v>0</v>
      </c>
      <c r="BG589">
        <v>0</v>
      </c>
      <c r="BH589">
        <v>1475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"17:45:15.988"</f>
        <v>17:45:15.988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119</v>
      </c>
      <c r="CQ589">
        <v>16</v>
      </c>
      <c r="CR589">
        <v>3</v>
      </c>
      <c r="CW589">
        <v>233633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"10/21/2020 17:45:11.159"</f>
        <v>10/21/2020 17:45:11.159</v>
      </c>
      <c r="C590" t="str">
        <f t="shared" si="41"/>
        <v>FFDFD3C0</v>
      </c>
      <c r="D590" t="s">
        <v>133</v>
      </c>
      <c r="E590">
        <v>1</v>
      </c>
      <c r="F590">
        <v>1001</v>
      </c>
      <c r="G590" t="s">
        <v>114</v>
      </c>
      <c r="J590" t="s">
        <v>134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"17:45:19.102"</f>
        <v>17:45:19.102</v>
      </c>
      <c r="T590" t="str">
        <f>"17:45:18.702"</f>
        <v>17:45:18.702</v>
      </c>
      <c r="U590" t="str">
        <f t="shared" si="40"/>
        <v>A3E2C2</v>
      </c>
      <c r="V590">
        <v>0</v>
      </c>
      <c r="W590">
        <v>0</v>
      </c>
      <c r="X590">
        <v>1</v>
      </c>
      <c r="Z590">
        <v>0</v>
      </c>
      <c r="AA590">
        <v>10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1</v>
      </c>
      <c r="AH590">
        <v>0</v>
      </c>
      <c r="AI590" t="s">
        <v>364</v>
      </c>
      <c r="AJ590">
        <v>30.118310000000001</v>
      </c>
      <c r="AK590" t="s">
        <v>365</v>
      </c>
      <c r="AL590">
        <v>-89.915800000000004</v>
      </c>
      <c r="AM590">
        <v>100</v>
      </c>
      <c r="AN590">
        <v>1400</v>
      </c>
      <c r="AO590" t="s">
        <v>118</v>
      </c>
      <c r="AP590">
        <v>49</v>
      </c>
      <c r="AQ590">
        <v>136</v>
      </c>
      <c r="AR590">
        <v>0</v>
      </c>
      <c r="AZ590">
        <v>1200</v>
      </c>
      <c r="BA590">
        <v>1</v>
      </c>
      <c r="BB590" t="str">
        <f t="shared" si="42"/>
        <v xml:space="preserve">N35DC   </v>
      </c>
      <c r="BC590">
        <v>1</v>
      </c>
      <c r="BE590">
        <v>0</v>
      </c>
      <c r="BF590">
        <v>0</v>
      </c>
      <c r="BG590">
        <v>0</v>
      </c>
      <c r="BH590">
        <v>1475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"17:45:19.107"</f>
        <v>17:45:19.107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6</v>
      </c>
      <c r="CP590" t="s">
        <v>119</v>
      </c>
      <c r="CQ590">
        <v>341</v>
      </c>
      <c r="CR590">
        <v>0</v>
      </c>
      <c r="CW590">
        <v>16640938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"10/21/2020 17:45:11.159"</f>
        <v>10/21/2020 17:45:11.159</v>
      </c>
      <c r="C591" t="str">
        <f t="shared" si="41"/>
        <v>FFDFD3C0</v>
      </c>
      <c r="D591" t="s">
        <v>130</v>
      </c>
      <c r="E591">
        <v>3</v>
      </c>
      <c r="F591">
        <v>2003</v>
      </c>
      <c r="G591" t="s">
        <v>131</v>
      </c>
      <c r="J591" t="s">
        <v>132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"17:45:19.102"</f>
        <v>17:45:19.102</v>
      </c>
      <c r="T591" t="str">
        <f>"17:45:18.802"</f>
        <v>17:45:18.802</v>
      </c>
      <c r="U591" t="str">
        <f t="shared" si="40"/>
        <v>A3E2C2</v>
      </c>
      <c r="V591">
        <v>0</v>
      </c>
      <c r="W591">
        <v>0</v>
      </c>
      <c r="X591">
        <v>1</v>
      </c>
      <c r="Z591">
        <v>0</v>
      </c>
      <c r="AA591">
        <v>10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1</v>
      </c>
      <c r="AH591">
        <v>0</v>
      </c>
      <c r="AI591" t="s">
        <v>364</v>
      </c>
      <c r="AJ591">
        <v>30.118310000000001</v>
      </c>
      <c r="AK591" t="s">
        <v>365</v>
      </c>
      <c r="AL591">
        <v>-89.915800000000004</v>
      </c>
      <c r="AM591">
        <v>100</v>
      </c>
      <c r="AN591">
        <v>1400</v>
      </c>
      <c r="AO591" t="s">
        <v>118</v>
      </c>
      <c r="AP591">
        <v>49</v>
      </c>
      <c r="AQ591">
        <v>136</v>
      </c>
      <c r="AR591">
        <v>0</v>
      </c>
      <c r="AZ591">
        <v>1200</v>
      </c>
      <c r="BA591">
        <v>1</v>
      </c>
      <c r="BB591" t="str">
        <f t="shared" si="42"/>
        <v xml:space="preserve">N35DC   </v>
      </c>
      <c r="BC591">
        <v>1</v>
      </c>
      <c r="BE591">
        <v>0</v>
      </c>
      <c r="BF591">
        <v>0</v>
      </c>
      <c r="BG591">
        <v>0</v>
      </c>
      <c r="BH591">
        <v>1475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"17:45:19.107"</f>
        <v>17:45:19.107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5</v>
      </c>
      <c r="CP591" t="s">
        <v>119</v>
      </c>
      <c r="CQ591">
        <v>707</v>
      </c>
      <c r="CR591">
        <v>0</v>
      </c>
      <c r="CW591">
        <v>6188932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"10/21/2020 17:45:11.159"</f>
        <v>10/21/2020 17:45:11.159</v>
      </c>
      <c r="C592" t="str">
        <f t="shared" si="41"/>
        <v>FFDFD3C0</v>
      </c>
      <c r="D592" t="s">
        <v>124</v>
      </c>
      <c r="E592">
        <v>2</v>
      </c>
      <c r="H592">
        <v>14</v>
      </c>
      <c r="I592" t="s">
        <v>125</v>
      </c>
      <c r="J592" t="s">
        <v>126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"17:45:19.102"</f>
        <v>17:45:19.102</v>
      </c>
      <c r="T592" t="str">
        <f>"17:45:18.802"</f>
        <v>17:45:18.802</v>
      </c>
      <c r="U592" t="str">
        <f t="shared" si="40"/>
        <v>A3E2C2</v>
      </c>
      <c r="V592">
        <v>0</v>
      </c>
      <c r="W592">
        <v>0</v>
      </c>
      <c r="X592">
        <v>1</v>
      </c>
      <c r="Z592">
        <v>0</v>
      </c>
      <c r="AA592">
        <v>10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1</v>
      </c>
      <c r="AH592">
        <v>0</v>
      </c>
      <c r="AI592" t="s">
        <v>364</v>
      </c>
      <c r="AJ592">
        <v>30.118310000000001</v>
      </c>
      <c r="AK592" t="s">
        <v>365</v>
      </c>
      <c r="AL592">
        <v>-89.915800000000004</v>
      </c>
      <c r="AM592">
        <v>100</v>
      </c>
      <c r="AN592">
        <v>1400</v>
      </c>
      <c r="AO592" t="s">
        <v>118</v>
      </c>
      <c r="AP592">
        <v>49</v>
      </c>
      <c r="AQ592">
        <v>136</v>
      </c>
      <c r="AR592">
        <v>0</v>
      </c>
      <c r="AZ592">
        <v>1200</v>
      </c>
      <c r="BA592">
        <v>1</v>
      </c>
      <c r="BB592" t="str">
        <f t="shared" si="42"/>
        <v xml:space="preserve">N35DC   </v>
      </c>
      <c r="BC592">
        <v>1</v>
      </c>
      <c r="BE592">
        <v>0</v>
      </c>
      <c r="BF592">
        <v>0</v>
      </c>
      <c r="BG592">
        <v>0</v>
      </c>
      <c r="BH592">
        <v>1475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"17:45:19.107"</f>
        <v>17:45:19.107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5</v>
      </c>
      <c r="CP592" t="s">
        <v>119</v>
      </c>
      <c r="CQ592">
        <v>707</v>
      </c>
      <c r="CR592">
        <v>0</v>
      </c>
      <c r="CW592">
        <v>6188932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"10/21/2020 17:45:11.159"</f>
        <v>10/21/2020 17:45:11.159</v>
      </c>
      <c r="C593" t="str">
        <f t="shared" si="41"/>
        <v>FFDFD3C0</v>
      </c>
      <c r="D593" t="s">
        <v>128</v>
      </c>
      <c r="E593">
        <v>9</v>
      </c>
      <c r="H593">
        <v>257</v>
      </c>
      <c r="I593" t="s">
        <v>129</v>
      </c>
      <c r="J593" t="s">
        <v>126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"17:45:19.102"</f>
        <v>17:45:19.102</v>
      </c>
      <c r="T593" t="str">
        <f>"17:45:18.702"</f>
        <v>17:45:18.702</v>
      </c>
      <c r="U593" t="str">
        <f t="shared" si="40"/>
        <v>A3E2C2</v>
      </c>
      <c r="V593">
        <v>0</v>
      </c>
      <c r="W593">
        <v>0</v>
      </c>
      <c r="X593">
        <v>1</v>
      </c>
      <c r="Z593">
        <v>0</v>
      </c>
      <c r="AA593">
        <v>10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1</v>
      </c>
      <c r="AH593">
        <v>0</v>
      </c>
      <c r="AI593" t="s">
        <v>364</v>
      </c>
      <c r="AJ593">
        <v>30.118310000000001</v>
      </c>
      <c r="AK593" t="s">
        <v>365</v>
      </c>
      <c r="AL593">
        <v>-89.915800000000004</v>
      </c>
      <c r="AM593">
        <v>100</v>
      </c>
      <c r="AN593">
        <v>1400</v>
      </c>
      <c r="AO593" t="s">
        <v>118</v>
      </c>
      <c r="AP593">
        <v>49</v>
      </c>
      <c r="AQ593">
        <v>136</v>
      </c>
      <c r="AR593">
        <v>0</v>
      </c>
      <c r="AZ593">
        <v>1200</v>
      </c>
      <c r="BA593">
        <v>1</v>
      </c>
      <c r="BB593" t="str">
        <f t="shared" si="42"/>
        <v xml:space="preserve">N35DC   </v>
      </c>
      <c r="BC593">
        <v>1</v>
      </c>
      <c r="BE593">
        <v>0</v>
      </c>
      <c r="BF593">
        <v>0</v>
      </c>
      <c r="BG593">
        <v>0</v>
      </c>
      <c r="BH593">
        <v>1475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"17:45:19.107"</f>
        <v>17:45:19.107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6</v>
      </c>
      <c r="CP593" t="s">
        <v>119</v>
      </c>
      <c r="CQ593">
        <v>341</v>
      </c>
      <c r="CR593">
        <v>0</v>
      </c>
      <c r="CW593">
        <v>16640938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"10/21/2020 17:45:11.159"</f>
        <v>10/21/2020 17:45:11.159</v>
      </c>
      <c r="C594" t="str">
        <f t="shared" si="41"/>
        <v>FFDFD3C0</v>
      </c>
      <c r="D594" t="s">
        <v>113</v>
      </c>
      <c r="E594">
        <v>4</v>
      </c>
      <c r="H594">
        <v>162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"17:45:19.102"</f>
        <v>17:45:19.102</v>
      </c>
      <c r="T594" t="str">
        <f>"17:45:18.702"</f>
        <v>17:45:18.702</v>
      </c>
      <c r="U594" t="str">
        <f t="shared" si="40"/>
        <v>A3E2C2</v>
      </c>
      <c r="V594">
        <v>0</v>
      </c>
      <c r="W594">
        <v>0</v>
      </c>
      <c r="X594">
        <v>1</v>
      </c>
      <c r="Z594">
        <v>0</v>
      </c>
      <c r="AA594">
        <v>10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1</v>
      </c>
      <c r="AH594">
        <v>0</v>
      </c>
      <c r="AI594" t="s">
        <v>364</v>
      </c>
      <c r="AJ594">
        <v>30.118310000000001</v>
      </c>
      <c r="AK594" t="s">
        <v>365</v>
      </c>
      <c r="AL594">
        <v>-89.915800000000004</v>
      </c>
      <c r="AM594">
        <v>100</v>
      </c>
      <c r="AN594">
        <v>1400</v>
      </c>
      <c r="AO594" t="s">
        <v>118</v>
      </c>
      <c r="AP594">
        <v>49</v>
      </c>
      <c r="AQ594">
        <v>136</v>
      </c>
      <c r="AR594">
        <v>0</v>
      </c>
      <c r="AZ594">
        <v>1200</v>
      </c>
      <c r="BA594">
        <v>1</v>
      </c>
      <c r="BB594" t="str">
        <f t="shared" si="42"/>
        <v xml:space="preserve">N35DC   </v>
      </c>
      <c r="BC594">
        <v>1</v>
      </c>
      <c r="BE594">
        <v>0</v>
      </c>
      <c r="BF594">
        <v>0</v>
      </c>
      <c r="BG594">
        <v>0</v>
      </c>
      <c r="BH594">
        <v>1475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"17:45:19.107"</f>
        <v>17:45:19.107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6</v>
      </c>
      <c r="CP594" t="s">
        <v>119</v>
      </c>
      <c r="CQ594">
        <v>341</v>
      </c>
      <c r="CR594">
        <v>0</v>
      </c>
      <c r="CW594">
        <v>16640938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"10/21/2020 17:45:12.240"</f>
        <v>10/21/2020 17:45:12.240</v>
      </c>
      <c r="C595" t="str">
        <f t="shared" si="41"/>
        <v>FFDFD3C0</v>
      </c>
      <c r="D595" t="s">
        <v>113</v>
      </c>
      <c r="E595">
        <v>4</v>
      </c>
      <c r="H595">
        <v>162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"17:45:20.195"</f>
        <v>17:45:20.195</v>
      </c>
      <c r="T595" t="str">
        <f>"17:45:19.795"</f>
        <v>17:45:19.795</v>
      </c>
      <c r="U595" t="str">
        <f t="shared" si="40"/>
        <v>A3E2C2</v>
      </c>
      <c r="V595">
        <v>0</v>
      </c>
      <c r="W595">
        <v>0</v>
      </c>
      <c r="X595">
        <v>1</v>
      </c>
      <c r="Z595">
        <v>0</v>
      </c>
      <c r="AA595">
        <v>10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1</v>
      </c>
      <c r="AH595">
        <v>0</v>
      </c>
      <c r="AI595" t="s">
        <v>366</v>
      </c>
      <c r="AJ595">
        <v>30.118976</v>
      </c>
      <c r="AK595" t="s">
        <v>367</v>
      </c>
      <c r="AL595">
        <v>-89.915520999999998</v>
      </c>
      <c r="AM595">
        <v>100</v>
      </c>
      <c r="AN595">
        <v>1400</v>
      </c>
      <c r="AO595" t="s">
        <v>118</v>
      </c>
      <c r="AP595">
        <v>49</v>
      </c>
      <c r="AQ595">
        <v>136</v>
      </c>
      <c r="AR595">
        <v>64</v>
      </c>
      <c r="AZ595">
        <v>1200</v>
      </c>
      <c r="BA595">
        <v>1</v>
      </c>
      <c r="BB595" t="str">
        <f t="shared" si="42"/>
        <v xml:space="preserve">N35DC   </v>
      </c>
      <c r="BC595">
        <v>1</v>
      </c>
      <c r="BE595">
        <v>0</v>
      </c>
      <c r="BF595">
        <v>0</v>
      </c>
      <c r="BG595">
        <v>0</v>
      </c>
      <c r="BH595">
        <v>1475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"17:45:20.202"</f>
        <v>17:45:20.202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6</v>
      </c>
      <c r="CP595" t="s">
        <v>119</v>
      </c>
      <c r="CQ595">
        <v>341</v>
      </c>
      <c r="CR595">
        <v>0</v>
      </c>
      <c r="CW595">
        <v>16641812</v>
      </c>
      <c r="CY595">
        <v>1</v>
      </c>
      <c r="CZ595">
        <v>0</v>
      </c>
      <c r="DA595">
        <v>0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"10/21/2020 17:45:12.240"</f>
        <v>10/21/2020 17:45:12.240</v>
      </c>
      <c r="C596" t="str">
        <f t="shared" si="41"/>
        <v>FFDFD3C0</v>
      </c>
      <c r="D596" t="s">
        <v>133</v>
      </c>
      <c r="E596">
        <v>1</v>
      </c>
      <c r="F596">
        <v>1001</v>
      </c>
      <c r="G596" t="s">
        <v>114</v>
      </c>
      <c r="J596" t="s">
        <v>134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"17:45:20.195"</f>
        <v>17:45:20.195</v>
      </c>
      <c r="T596" t="str">
        <f>"17:45:19.795"</f>
        <v>17:45:19.795</v>
      </c>
      <c r="U596" t="str">
        <f t="shared" si="40"/>
        <v>A3E2C2</v>
      </c>
      <c r="V596">
        <v>0</v>
      </c>
      <c r="W596">
        <v>0</v>
      </c>
      <c r="X596">
        <v>1</v>
      </c>
      <c r="Z596">
        <v>0</v>
      </c>
      <c r="AA596">
        <v>10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1</v>
      </c>
      <c r="AH596">
        <v>0</v>
      </c>
      <c r="AI596" t="s">
        <v>366</v>
      </c>
      <c r="AJ596">
        <v>30.118976</v>
      </c>
      <c r="AK596" t="s">
        <v>367</v>
      </c>
      <c r="AL596">
        <v>-89.915520999999998</v>
      </c>
      <c r="AM596">
        <v>100</v>
      </c>
      <c r="AN596">
        <v>1400</v>
      </c>
      <c r="AO596" t="s">
        <v>118</v>
      </c>
      <c r="AP596">
        <v>49</v>
      </c>
      <c r="AQ596">
        <v>136</v>
      </c>
      <c r="AR596">
        <v>64</v>
      </c>
      <c r="AZ596">
        <v>1200</v>
      </c>
      <c r="BA596">
        <v>1</v>
      </c>
      <c r="BB596" t="str">
        <f t="shared" si="42"/>
        <v xml:space="preserve">N35DC   </v>
      </c>
      <c r="BC596">
        <v>1</v>
      </c>
      <c r="BE596">
        <v>0</v>
      </c>
      <c r="BF596">
        <v>0</v>
      </c>
      <c r="BG596">
        <v>0</v>
      </c>
      <c r="BH596">
        <v>1475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"17:45:20.202"</f>
        <v>17:45:20.202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119</v>
      </c>
      <c r="CQ596">
        <v>341</v>
      </c>
      <c r="CR596">
        <v>0</v>
      </c>
      <c r="CW596">
        <v>16641812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"10/21/2020 17:45:12.240"</f>
        <v>10/21/2020 17:45:12.240</v>
      </c>
      <c r="C597" t="str">
        <f t="shared" si="41"/>
        <v>FFDFD3C0</v>
      </c>
      <c r="D597" t="s">
        <v>130</v>
      </c>
      <c r="E597">
        <v>3</v>
      </c>
      <c r="F597">
        <v>2003</v>
      </c>
      <c r="G597" t="s">
        <v>131</v>
      </c>
      <c r="J597" t="s">
        <v>132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"17:45:20.195"</f>
        <v>17:45:20.195</v>
      </c>
      <c r="T597" t="str">
        <f>"17:45:19.895"</f>
        <v>17:45:19.895</v>
      </c>
      <c r="U597" t="str">
        <f t="shared" si="40"/>
        <v>A3E2C2</v>
      </c>
      <c r="V597">
        <v>0</v>
      </c>
      <c r="W597">
        <v>0</v>
      </c>
      <c r="X597">
        <v>1</v>
      </c>
      <c r="Z597">
        <v>0</v>
      </c>
      <c r="AA597">
        <v>10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1</v>
      </c>
      <c r="AH597">
        <v>0</v>
      </c>
      <c r="AI597" t="s">
        <v>366</v>
      </c>
      <c r="AJ597">
        <v>30.118976</v>
      </c>
      <c r="AK597" t="s">
        <v>367</v>
      </c>
      <c r="AL597">
        <v>-89.915520999999998</v>
      </c>
      <c r="AM597">
        <v>100</v>
      </c>
      <c r="AN597">
        <v>1400</v>
      </c>
      <c r="AO597" t="s">
        <v>118</v>
      </c>
      <c r="AP597">
        <v>49</v>
      </c>
      <c r="AQ597">
        <v>136</v>
      </c>
      <c r="AR597">
        <v>64</v>
      </c>
      <c r="AZ597">
        <v>1200</v>
      </c>
      <c r="BA597">
        <v>1</v>
      </c>
      <c r="BB597" t="str">
        <f t="shared" si="42"/>
        <v xml:space="preserve">N35DC   </v>
      </c>
      <c r="BC597">
        <v>1</v>
      </c>
      <c r="BE597">
        <v>0</v>
      </c>
      <c r="BF597">
        <v>0</v>
      </c>
      <c r="BG597">
        <v>0</v>
      </c>
      <c r="BH597">
        <v>1475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"17:45:20.202"</f>
        <v>17:45:20.202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5</v>
      </c>
      <c r="CP597" t="s">
        <v>119</v>
      </c>
      <c r="CQ597">
        <v>707</v>
      </c>
      <c r="CR597">
        <v>0</v>
      </c>
      <c r="CW597">
        <v>6188990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"10/21/2020 17:45:12.240"</f>
        <v>10/21/2020 17:45:12.240</v>
      </c>
      <c r="C598" t="str">
        <f t="shared" si="41"/>
        <v>FFDFD3C0</v>
      </c>
      <c r="D598" t="s">
        <v>124</v>
      </c>
      <c r="E598">
        <v>2</v>
      </c>
      <c r="H598">
        <v>14</v>
      </c>
      <c r="I598" t="s">
        <v>125</v>
      </c>
      <c r="J598" t="s">
        <v>126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"17:45:20.195"</f>
        <v>17:45:20.195</v>
      </c>
      <c r="T598" t="str">
        <f>"17:45:19.895"</f>
        <v>17:45:19.895</v>
      </c>
      <c r="U598" t="str">
        <f t="shared" si="40"/>
        <v>A3E2C2</v>
      </c>
      <c r="V598">
        <v>0</v>
      </c>
      <c r="W598">
        <v>0</v>
      </c>
      <c r="X598">
        <v>1</v>
      </c>
      <c r="Z598">
        <v>0</v>
      </c>
      <c r="AA598">
        <v>10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1</v>
      </c>
      <c r="AH598">
        <v>0</v>
      </c>
      <c r="AI598" t="s">
        <v>366</v>
      </c>
      <c r="AJ598">
        <v>30.118976</v>
      </c>
      <c r="AK598" t="s">
        <v>367</v>
      </c>
      <c r="AL598">
        <v>-89.915520999999998</v>
      </c>
      <c r="AM598">
        <v>100</v>
      </c>
      <c r="AN598">
        <v>1400</v>
      </c>
      <c r="AO598" t="s">
        <v>118</v>
      </c>
      <c r="AP598">
        <v>49</v>
      </c>
      <c r="AQ598">
        <v>136</v>
      </c>
      <c r="AR598">
        <v>64</v>
      </c>
      <c r="AZ598">
        <v>1200</v>
      </c>
      <c r="BA598">
        <v>1</v>
      </c>
      <c r="BB598" t="str">
        <f t="shared" si="42"/>
        <v xml:space="preserve">N35DC   </v>
      </c>
      <c r="BC598">
        <v>1</v>
      </c>
      <c r="BE598">
        <v>0</v>
      </c>
      <c r="BF598">
        <v>0</v>
      </c>
      <c r="BG598">
        <v>0</v>
      </c>
      <c r="BH598">
        <v>1475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"17:45:20.202"</f>
        <v>17:45:20.202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5</v>
      </c>
      <c r="CP598" t="s">
        <v>119</v>
      </c>
      <c r="CQ598">
        <v>707</v>
      </c>
      <c r="CR598">
        <v>0</v>
      </c>
      <c r="CW598">
        <v>6188990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"10/21/2020 17:45:12.240"</f>
        <v>10/21/2020 17:45:12.240</v>
      </c>
      <c r="C599" t="str">
        <f t="shared" si="41"/>
        <v>FFDFD3C0</v>
      </c>
      <c r="D599" t="s">
        <v>128</v>
      </c>
      <c r="E599">
        <v>9</v>
      </c>
      <c r="H599">
        <v>257</v>
      </c>
      <c r="I599" t="s">
        <v>129</v>
      </c>
      <c r="J599" t="s">
        <v>126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"17:45:20.195"</f>
        <v>17:45:20.195</v>
      </c>
      <c r="T599" t="str">
        <f>"17:45:19.795"</f>
        <v>17:45:19.795</v>
      </c>
      <c r="U599" t="str">
        <f t="shared" si="40"/>
        <v>A3E2C2</v>
      </c>
      <c r="V599">
        <v>0</v>
      </c>
      <c r="W599">
        <v>0</v>
      </c>
      <c r="X599">
        <v>1</v>
      </c>
      <c r="Z599">
        <v>0</v>
      </c>
      <c r="AA599">
        <v>10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1</v>
      </c>
      <c r="AH599">
        <v>0</v>
      </c>
      <c r="AI599" t="s">
        <v>366</v>
      </c>
      <c r="AJ599">
        <v>30.118976</v>
      </c>
      <c r="AK599" t="s">
        <v>367</v>
      </c>
      <c r="AL599">
        <v>-89.915520999999998</v>
      </c>
      <c r="AM599">
        <v>100</v>
      </c>
      <c r="AN599">
        <v>1400</v>
      </c>
      <c r="AO599" t="s">
        <v>118</v>
      </c>
      <c r="AP599">
        <v>49</v>
      </c>
      <c r="AQ599">
        <v>136</v>
      </c>
      <c r="AR599">
        <v>64</v>
      </c>
      <c r="AZ599">
        <v>1200</v>
      </c>
      <c r="BA599">
        <v>1</v>
      </c>
      <c r="BB599" t="str">
        <f t="shared" si="42"/>
        <v xml:space="preserve">N35DC   </v>
      </c>
      <c r="BC599">
        <v>1</v>
      </c>
      <c r="BE599">
        <v>0</v>
      </c>
      <c r="BF599">
        <v>0</v>
      </c>
      <c r="BG599">
        <v>0</v>
      </c>
      <c r="BH599">
        <v>1475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"17:45:20.202"</f>
        <v>17:45:20.202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341</v>
      </c>
      <c r="CR599">
        <v>0</v>
      </c>
      <c r="CW599">
        <v>16641812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"10/21/2020 17:45:15.363"</f>
        <v>10/21/2020 17:45:15.363</v>
      </c>
      <c r="C600" t="str">
        <f t="shared" si="41"/>
        <v>FFDFD3C0</v>
      </c>
      <c r="D600" t="s">
        <v>130</v>
      </c>
      <c r="E600">
        <v>3</v>
      </c>
      <c r="F600">
        <v>2003</v>
      </c>
      <c r="G600" t="s">
        <v>131</v>
      </c>
      <c r="J600" t="s">
        <v>132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"17:45:23.305"</f>
        <v>17:45:23.305</v>
      </c>
      <c r="T600" t="str">
        <f>"17:45:23.205"</f>
        <v>17:45:23.205</v>
      </c>
      <c r="U600" t="str">
        <f t="shared" si="40"/>
        <v>A3E2C2</v>
      </c>
      <c r="V600">
        <v>0</v>
      </c>
      <c r="W600">
        <v>0</v>
      </c>
      <c r="X600">
        <v>1</v>
      </c>
      <c r="Z600">
        <v>0</v>
      </c>
      <c r="AA600">
        <v>10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1</v>
      </c>
      <c r="AH600">
        <v>0</v>
      </c>
      <c r="AI600" t="s">
        <v>368</v>
      </c>
      <c r="AJ600">
        <v>30.120950000000001</v>
      </c>
      <c r="AK600" t="s">
        <v>369</v>
      </c>
      <c r="AL600">
        <v>-89.914683999999994</v>
      </c>
      <c r="AM600">
        <v>100</v>
      </c>
      <c r="AN600">
        <v>1400</v>
      </c>
      <c r="AO600" t="s">
        <v>118</v>
      </c>
      <c r="AP600">
        <v>50</v>
      </c>
      <c r="AQ600">
        <v>135</v>
      </c>
      <c r="AR600">
        <v>128</v>
      </c>
      <c r="AZ600">
        <v>1200</v>
      </c>
      <c r="BA600">
        <v>1</v>
      </c>
      <c r="BB600" t="str">
        <f t="shared" si="42"/>
        <v xml:space="preserve">N35DC   </v>
      </c>
      <c r="BC600">
        <v>1</v>
      </c>
      <c r="BE600">
        <v>0</v>
      </c>
      <c r="BF600">
        <v>0</v>
      </c>
      <c r="BG600">
        <v>0</v>
      </c>
      <c r="BH600">
        <v>1475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"17:45:23.307"</f>
        <v>17:45:23.307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6</v>
      </c>
      <c r="CP600" t="s">
        <v>119</v>
      </c>
      <c r="CQ600">
        <v>341</v>
      </c>
      <c r="CR600">
        <v>0</v>
      </c>
      <c r="CW600">
        <v>16644244</v>
      </c>
      <c r="CY600">
        <v>1</v>
      </c>
      <c r="CZ600">
        <v>0</v>
      </c>
      <c r="DA600">
        <v>0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"10/21/2020 17:45:15.363"</f>
        <v>10/21/2020 17:45:15.363</v>
      </c>
      <c r="C601" t="str">
        <f t="shared" si="41"/>
        <v>FFDFD3C0</v>
      </c>
      <c r="D601" t="s">
        <v>128</v>
      </c>
      <c r="E601">
        <v>9</v>
      </c>
      <c r="H601">
        <v>257</v>
      </c>
      <c r="I601" t="s">
        <v>129</v>
      </c>
      <c r="J601" t="s">
        <v>126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"17:45:23.305"</f>
        <v>17:45:23.305</v>
      </c>
      <c r="T601" t="str">
        <f>"17:45:23.205"</f>
        <v>17:45:23.205</v>
      </c>
      <c r="U601" t="str">
        <f t="shared" si="40"/>
        <v>A3E2C2</v>
      </c>
      <c r="V601">
        <v>0</v>
      </c>
      <c r="W601">
        <v>0</v>
      </c>
      <c r="X601">
        <v>1</v>
      </c>
      <c r="Z601">
        <v>0</v>
      </c>
      <c r="AA601">
        <v>10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1</v>
      </c>
      <c r="AH601">
        <v>0</v>
      </c>
      <c r="AI601" t="s">
        <v>368</v>
      </c>
      <c r="AJ601">
        <v>30.120950000000001</v>
      </c>
      <c r="AK601" t="s">
        <v>369</v>
      </c>
      <c r="AL601">
        <v>-89.914683999999994</v>
      </c>
      <c r="AM601">
        <v>100</v>
      </c>
      <c r="AN601">
        <v>1400</v>
      </c>
      <c r="AO601" t="s">
        <v>118</v>
      </c>
      <c r="AP601">
        <v>50</v>
      </c>
      <c r="AQ601">
        <v>135</v>
      </c>
      <c r="AR601">
        <v>128</v>
      </c>
      <c r="AZ601">
        <v>1200</v>
      </c>
      <c r="BA601">
        <v>1</v>
      </c>
      <c r="BB601" t="str">
        <f t="shared" si="42"/>
        <v xml:space="preserve">N35DC   </v>
      </c>
      <c r="BC601">
        <v>1</v>
      </c>
      <c r="BE601">
        <v>0</v>
      </c>
      <c r="BF601">
        <v>0</v>
      </c>
      <c r="BG601">
        <v>0</v>
      </c>
      <c r="BH601">
        <v>1475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"17:45:23.307"</f>
        <v>17:45:23.307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6</v>
      </c>
      <c r="CP601" t="s">
        <v>119</v>
      </c>
      <c r="CQ601">
        <v>341</v>
      </c>
      <c r="CR601">
        <v>0</v>
      </c>
      <c r="CW601">
        <v>16644244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"10/21/2020 17:45:15.363"</f>
        <v>10/21/2020 17:45:15.363</v>
      </c>
      <c r="C602" t="str">
        <f t="shared" si="41"/>
        <v>FFDFD3C0</v>
      </c>
      <c r="D602" t="s">
        <v>124</v>
      </c>
      <c r="E602">
        <v>2</v>
      </c>
      <c r="H602">
        <v>14</v>
      </c>
      <c r="I602" t="s">
        <v>125</v>
      </c>
      <c r="J602" t="s">
        <v>126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"17:45:23.305"</f>
        <v>17:45:23.305</v>
      </c>
      <c r="T602" t="str">
        <f>"17:45:23.205"</f>
        <v>17:45:23.205</v>
      </c>
      <c r="U602" t="str">
        <f t="shared" si="40"/>
        <v>A3E2C2</v>
      </c>
      <c r="V602">
        <v>0</v>
      </c>
      <c r="W602">
        <v>0</v>
      </c>
      <c r="X602">
        <v>1</v>
      </c>
      <c r="Z602">
        <v>0</v>
      </c>
      <c r="AA602">
        <v>10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1</v>
      </c>
      <c r="AH602">
        <v>0</v>
      </c>
      <c r="AI602" t="s">
        <v>368</v>
      </c>
      <c r="AJ602">
        <v>30.120950000000001</v>
      </c>
      <c r="AK602" t="s">
        <v>369</v>
      </c>
      <c r="AL602">
        <v>-89.914683999999994</v>
      </c>
      <c r="AM602">
        <v>100</v>
      </c>
      <c r="AN602">
        <v>1400</v>
      </c>
      <c r="AO602" t="s">
        <v>118</v>
      </c>
      <c r="AP602">
        <v>50</v>
      </c>
      <c r="AQ602">
        <v>135</v>
      </c>
      <c r="AR602">
        <v>128</v>
      </c>
      <c r="AZ602">
        <v>1200</v>
      </c>
      <c r="BA602">
        <v>1</v>
      </c>
      <c r="BB602" t="str">
        <f t="shared" si="42"/>
        <v xml:space="preserve">N35DC   </v>
      </c>
      <c r="BC602">
        <v>1</v>
      </c>
      <c r="BE602">
        <v>0</v>
      </c>
      <c r="BF602">
        <v>0</v>
      </c>
      <c r="BG602">
        <v>0</v>
      </c>
      <c r="BH602">
        <v>1475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"17:45:23.307"</f>
        <v>17:45:23.307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6</v>
      </c>
      <c r="CP602" t="s">
        <v>119</v>
      </c>
      <c r="CQ602">
        <v>341</v>
      </c>
      <c r="CR602">
        <v>0</v>
      </c>
      <c r="CW602">
        <v>16644244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"10/21/2020 17:45:15.363"</f>
        <v>10/21/2020 17:45:15.363</v>
      </c>
      <c r="C603" t="str">
        <f t="shared" si="41"/>
        <v>FFDFD3C0</v>
      </c>
      <c r="D603" t="s">
        <v>113</v>
      </c>
      <c r="E603">
        <v>4</v>
      </c>
      <c r="H603">
        <v>162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"17:45:23.305"</f>
        <v>17:45:23.305</v>
      </c>
      <c r="T603" t="str">
        <f>"17:45:23.205"</f>
        <v>17:45:23.205</v>
      </c>
      <c r="U603" t="str">
        <f t="shared" si="40"/>
        <v>A3E2C2</v>
      </c>
      <c r="V603">
        <v>0</v>
      </c>
      <c r="W603">
        <v>0</v>
      </c>
      <c r="X603">
        <v>1</v>
      </c>
      <c r="Z603">
        <v>0</v>
      </c>
      <c r="AA603">
        <v>10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1</v>
      </c>
      <c r="AH603">
        <v>0</v>
      </c>
      <c r="AI603" t="s">
        <v>368</v>
      </c>
      <c r="AJ603">
        <v>30.120950000000001</v>
      </c>
      <c r="AK603" t="s">
        <v>369</v>
      </c>
      <c r="AL603">
        <v>-89.914683999999994</v>
      </c>
      <c r="AM603">
        <v>100</v>
      </c>
      <c r="AN603">
        <v>1400</v>
      </c>
      <c r="AO603" t="s">
        <v>118</v>
      </c>
      <c r="AP603">
        <v>50</v>
      </c>
      <c r="AQ603">
        <v>135</v>
      </c>
      <c r="AR603">
        <v>128</v>
      </c>
      <c r="AZ603">
        <v>1200</v>
      </c>
      <c r="BA603">
        <v>1</v>
      </c>
      <c r="BB603" t="str">
        <f t="shared" si="42"/>
        <v xml:space="preserve">N35DC   </v>
      </c>
      <c r="BC603">
        <v>1</v>
      </c>
      <c r="BE603">
        <v>0</v>
      </c>
      <c r="BF603">
        <v>0</v>
      </c>
      <c r="BG603">
        <v>0</v>
      </c>
      <c r="BH603">
        <v>1475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"17:45:23.307"</f>
        <v>17:45:23.307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6</v>
      </c>
      <c r="CP603" t="s">
        <v>119</v>
      </c>
      <c r="CQ603">
        <v>341</v>
      </c>
      <c r="CR603">
        <v>0</v>
      </c>
      <c r="CW603">
        <v>16644244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"10/21/2020 17:45:15.363"</f>
        <v>10/21/2020 17:45:15.363</v>
      </c>
      <c r="C604" t="str">
        <f t="shared" si="41"/>
        <v>FFDFD3C0</v>
      </c>
      <c r="D604" t="s">
        <v>133</v>
      </c>
      <c r="E604">
        <v>1</v>
      </c>
      <c r="F604">
        <v>1001</v>
      </c>
      <c r="G604" t="s">
        <v>114</v>
      </c>
      <c r="J604" t="s">
        <v>134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"17:45:23.305"</f>
        <v>17:45:23.305</v>
      </c>
      <c r="T604" t="str">
        <f>"17:45:23.205"</f>
        <v>17:45:23.205</v>
      </c>
      <c r="U604" t="str">
        <f t="shared" si="40"/>
        <v>A3E2C2</v>
      </c>
      <c r="V604">
        <v>0</v>
      </c>
      <c r="W604">
        <v>0</v>
      </c>
      <c r="X604">
        <v>1</v>
      </c>
      <c r="Z604">
        <v>0</v>
      </c>
      <c r="AA604">
        <v>10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1</v>
      </c>
      <c r="AH604">
        <v>0</v>
      </c>
      <c r="AI604" t="s">
        <v>368</v>
      </c>
      <c r="AJ604">
        <v>30.120950000000001</v>
      </c>
      <c r="AK604" t="s">
        <v>369</v>
      </c>
      <c r="AL604">
        <v>-89.914683999999994</v>
      </c>
      <c r="AM604">
        <v>100</v>
      </c>
      <c r="AN604">
        <v>1400</v>
      </c>
      <c r="AO604" t="s">
        <v>118</v>
      </c>
      <c r="AP604">
        <v>50</v>
      </c>
      <c r="AQ604">
        <v>135</v>
      </c>
      <c r="AR604">
        <v>128</v>
      </c>
      <c r="AZ604">
        <v>1200</v>
      </c>
      <c r="BA604">
        <v>1</v>
      </c>
      <c r="BB604" t="str">
        <f t="shared" si="42"/>
        <v xml:space="preserve">N35DC   </v>
      </c>
      <c r="BC604">
        <v>1</v>
      </c>
      <c r="BE604">
        <v>0</v>
      </c>
      <c r="BF604">
        <v>0</v>
      </c>
      <c r="BG604">
        <v>0</v>
      </c>
      <c r="BH604">
        <v>1475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"17:45:23.307"</f>
        <v>17:45:23.307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119</v>
      </c>
      <c r="CQ604">
        <v>341</v>
      </c>
      <c r="CR604">
        <v>0</v>
      </c>
      <c r="CW604">
        <v>16644244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"10/21/2020 17:45:16.273"</f>
        <v>10/21/2020 17:45:16.273</v>
      </c>
      <c r="C605" t="str">
        <f t="shared" si="41"/>
        <v>FFDFD3C0</v>
      </c>
      <c r="D605" t="s">
        <v>130</v>
      </c>
      <c r="E605">
        <v>3</v>
      </c>
      <c r="F605">
        <v>2003</v>
      </c>
      <c r="G605" t="s">
        <v>131</v>
      </c>
      <c r="J605" t="s">
        <v>132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"17:45:24.203"</f>
        <v>17:45:24.203</v>
      </c>
      <c r="T605" t="str">
        <f>"17:45:23.803"</f>
        <v>17:45:23.803</v>
      </c>
      <c r="U605" t="str">
        <f t="shared" si="40"/>
        <v>A3E2C2</v>
      </c>
      <c r="V605">
        <v>0</v>
      </c>
      <c r="W605">
        <v>0</v>
      </c>
      <c r="X605">
        <v>1</v>
      </c>
      <c r="Z605">
        <v>0</v>
      </c>
      <c r="AA605">
        <v>10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1</v>
      </c>
      <c r="AH605">
        <v>0</v>
      </c>
      <c r="AI605" t="s">
        <v>370</v>
      </c>
      <c r="AJ605">
        <v>30.121528999999999</v>
      </c>
      <c r="AK605" t="s">
        <v>371</v>
      </c>
      <c r="AL605">
        <v>-89.914427000000003</v>
      </c>
      <c r="AM605">
        <v>100</v>
      </c>
      <c r="AN605">
        <v>1400</v>
      </c>
      <c r="AO605" t="s">
        <v>118</v>
      </c>
      <c r="AP605">
        <v>50</v>
      </c>
      <c r="AQ605">
        <v>135</v>
      </c>
      <c r="AR605">
        <v>64</v>
      </c>
      <c r="AZ605">
        <v>1200</v>
      </c>
      <c r="BA605">
        <v>1</v>
      </c>
      <c r="BB605" t="str">
        <f t="shared" si="42"/>
        <v xml:space="preserve">N35DC   </v>
      </c>
      <c r="BC605">
        <v>1</v>
      </c>
      <c r="BE605">
        <v>0</v>
      </c>
      <c r="BF605">
        <v>0</v>
      </c>
      <c r="BG605">
        <v>0</v>
      </c>
      <c r="BH605">
        <v>1500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"17:45:24.207"</f>
        <v>17:45:24.207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119</v>
      </c>
      <c r="CQ605">
        <v>341</v>
      </c>
      <c r="CR605">
        <v>0</v>
      </c>
      <c r="CW605">
        <v>16645021</v>
      </c>
      <c r="CY605">
        <v>1</v>
      </c>
      <c r="CZ605">
        <v>0</v>
      </c>
      <c r="DA605">
        <v>0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"10/21/2020 17:45:16.273"</f>
        <v>10/21/2020 17:45:16.273</v>
      </c>
      <c r="C606" t="str">
        <f t="shared" si="41"/>
        <v>FFDFD3C0</v>
      </c>
      <c r="D606" t="s">
        <v>128</v>
      </c>
      <c r="E606">
        <v>9</v>
      </c>
      <c r="H606">
        <v>257</v>
      </c>
      <c r="I606" t="s">
        <v>129</v>
      </c>
      <c r="J606" t="s">
        <v>126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"17:45:24.203"</f>
        <v>17:45:24.203</v>
      </c>
      <c r="T606" t="str">
        <f>"17:45:23.803"</f>
        <v>17:45:23.803</v>
      </c>
      <c r="U606" t="str">
        <f t="shared" si="40"/>
        <v>A3E2C2</v>
      </c>
      <c r="V606">
        <v>0</v>
      </c>
      <c r="W606">
        <v>0</v>
      </c>
      <c r="X606">
        <v>1</v>
      </c>
      <c r="Z606">
        <v>0</v>
      </c>
      <c r="AA606">
        <v>10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1</v>
      </c>
      <c r="AH606">
        <v>0</v>
      </c>
      <c r="AI606" t="s">
        <v>370</v>
      </c>
      <c r="AJ606">
        <v>30.121528999999999</v>
      </c>
      <c r="AK606" t="s">
        <v>371</v>
      </c>
      <c r="AL606">
        <v>-89.914427000000003</v>
      </c>
      <c r="AM606">
        <v>100</v>
      </c>
      <c r="AN606">
        <v>1400</v>
      </c>
      <c r="AO606" t="s">
        <v>118</v>
      </c>
      <c r="AP606">
        <v>50</v>
      </c>
      <c r="AQ606">
        <v>135</v>
      </c>
      <c r="AR606">
        <v>64</v>
      </c>
      <c r="AZ606">
        <v>1200</v>
      </c>
      <c r="BA606">
        <v>1</v>
      </c>
      <c r="BB606" t="str">
        <f t="shared" si="42"/>
        <v xml:space="preserve">N35DC   </v>
      </c>
      <c r="BC606">
        <v>1</v>
      </c>
      <c r="BE606">
        <v>0</v>
      </c>
      <c r="BF606">
        <v>0</v>
      </c>
      <c r="BG606">
        <v>0</v>
      </c>
      <c r="BH606">
        <v>1500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"17:45:24.207"</f>
        <v>17:45:24.207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119</v>
      </c>
      <c r="CQ606">
        <v>341</v>
      </c>
      <c r="CR606">
        <v>0</v>
      </c>
      <c r="CW606">
        <v>16645021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"10/21/2020 17:45:16.273"</f>
        <v>10/21/2020 17:45:16.273</v>
      </c>
      <c r="C607" t="str">
        <f t="shared" si="41"/>
        <v>FFDFD3C0</v>
      </c>
      <c r="D607" t="s">
        <v>124</v>
      </c>
      <c r="E607">
        <v>2</v>
      </c>
      <c r="H607">
        <v>14</v>
      </c>
      <c r="I607" t="s">
        <v>125</v>
      </c>
      <c r="J607" t="s">
        <v>126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"17:45:24.203"</f>
        <v>17:45:24.203</v>
      </c>
      <c r="T607" t="str">
        <f>"17:45:23.803"</f>
        <v>17:45:23.803</v>
      </c>
      <c r="U607" t="str">
        <f t="shared" si="40"/>
        <v>A3E2C2</v>
      </c>
      <c r="V607">
        <v>0</v>
      </c>
      <c r="W607">
        <v>0</v>
      </c>
      <c r="X607">
        <v>1</v>
      </c>
      <c r="Z607">
        <v>0</v>
      </c>
      <c r="AA607">
        <v>10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1</v>
      </c>
      <c r="AH607">
        <v>0</v>
      </c>
      <c r="AI607" t="s">
        <v>370</v>
      </c>
      <c r="AJ607">
        <v>30.121528999999999</v>
      </c>
      <c r="AK607" t="s">
        <v>371</v>
      </c>
      <c r="AL607">
        <v>-89.914427000000003</v>
      </c>
      <c r="AM607">
        <v>100</v>
      </c>
      <c r="AN607">
        <v>1400</v>
      </c>
      <c r="AO607" t="s">
        <v>118</v>
      </c>
      <c r="AP607">
        <v>50</v>
      </c>
      <c r="AQ607">
        <v>135</v>
      </c>
      <c r="AR607">
        <v>64</v>
      </c>
      <c r="AZ607">
        <v>1200</v>
      </c>
      <c r="BA607">
        <v>1</v>
      </c>
      <c r="BB607" t="str">
        <f t="shared" si="42"/>
        <v xml:space="preserve">N35DC   </v>
      </c>
      <c r="BC607">
        <v>1</v>
      </c>
      <c r="BE607">
        <v>0</v>
      </c>
      <c r="BF607">
        <v>0</v>
      </c>
      <c r="BG607">
        <v>0</v>
      </c>
      <c r="BH607">
        <v>1500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"17:45:24.207"</f>
        <v>17:45:24.207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119</v>
      </c>
      <c r="CQ607">
        <v>341</v>
      </c>
      <c r="CR607">
        <v>0</v>
      </c>
      <c r="CW607">
        <v>16645021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"10/21/2020 17:45:16.273"</f>
        <v>10/21/2020 17:45:16.273</v>
      </c>
      <c r="C608" t="str">
        <f t="shared" si="41"/>
        <v>FFDFD3C0</v>
      </c>
      <c r="D608" t="s">
        <v>113</v>
      </c>
      <c r="E608">
        <v>4</v>
      </c>
      <c r="H608">
        <v>162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"17:45:24.203"</f>
        <v>17:45:24.203</v>
      </c>
      <c r="T608" t="str">
        <f>"17:45:23.803"</f>
        <v>17:45:23.803</v>
      </c>
      <c r="U608" t="str">
        <f t="shared" si="40"/>
        <v>A3E2C2</v>
      </c>
      <c r="V608">
        <v>0</v>
      </c>
      <c r="W608">
        <v>0</v>
      </c>
      <c r="X608">
        <v>1</v>
      </c>
      <c r="Z608">
        <v>0</v>
      </c>
      <c r="AA608">
        <v>10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1</v>
      </c>
      <c r="AH608">
        <v>0</v>
      </c>
      <c r="AI608" t="s">
        <v>370</v>
      </c>
      <c r="AJ608">
        <v>30.121528999999999</v>
      </c>
      <c r="AK608" t="s">
        <v>371</v>
      </c>
      <c r="AL608">
        <v>-89.914427000000003</v>
      </c>
      <c r="AM608">
        <v>100</v>
      </c>
      <c r="AN608">
        <v>1400</v>
      </c>
      <c r="AO608" t="s">
        <v>118</v>
      </c>
      <c r="AP608">
        <v>50</v>
      </c>
      <c r="AQ608">
        <v>135</v>
      </c>
      <c r="AR608">
        <v>64</v>
      </c>
      <c r="AZ608">
        <v>1200</v>
      </c>
      <c r="BA608">
        <v>1</v>
      </c>
      <c r="BB608" t="str">
        <f t="shared" si="42"/>
        <v xml:space="preserve">N35DC   </v>
      </c>
      <c r="BC608">
        <v>1</v>
      </c>
      <c r="BE608">
        <v>0</v>
      </c>
      <c r="BF608">
        <v>0</v>
      </c>
      <c r="BG608">
        <v>0</v>
      </c>
      <c r="BH608">
        <v>1500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"17:45:24.207"</f>
        <v>17:45:24.207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341</v>
      </c>
      <c r="CR608">
        <v>0</v>
      </c>
      <c r="CW608">
        <v>16645021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"10/21/2020 17:45:16.273"</f>
        <v>10/21/2020 17:45:16.273</v>
      </c>
      <c r="C609" t="str">
        <f t="shared" si="41"/>
        <v>FFDFD3C0</v>
      </c>
      <c r="D609" t="s">
        <v>133</v>
      </c>
      <c r="E609">
        <v>1</v>
      </c>
      <c r="F609">
        <v>1001</v>
      </c>
      <c r="G609" t="s">
        <v>114</v>
      </c>
      <c r="J609" t="s">
        <v>134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"17:45:24.203"</f>
        <v>17:45:24.203</v>
      </c>
      <c r="T609" t="str">
        <f>"17:45:23.803"</f>
        <v>17:45:23.803</v>
      </c>
      <c r="U609" t="str">
        <f t="shared" si="40"/>
        <v>A3E2C2</v>
      </c>
      <c r="V609">
        <v>0</v>
      </c>
      <c r="W609">
        <v>0</v>
      </c>
      <c r="X609">
        <v>1</v>
      </c>
      <c r="Z609">
        <v>0</v>
      </c>
      <c r="AA609">
        <v>10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1</v>
      </c>
      <c r="AH609">
        <v>0</v>
      </c>
      <c r="AI609" t="s">
        <v>370</v>
      </c>
      <c r="AJ609">
        <v>30.121528999999999</v>
      </c>
      <c r="AK609" t="s">
        <v>371</v>
      </c>
      <c r="AL609">
        <v>-89.914427000000003</v>
      </c>
      <c r="AM609">
        <v>100</v>
      </c>
      <c r="AN609">
        <v>1400</v>
      </c>
      <c r="AO609" t="s">
        <v>118</v>
      </c>
      <c r="AP609">
        <v>50</v>
      </c>
      <c r="AQ609">
        <v>135</v>
      </c>
      <c r="AR609">
        <v>64</v>
      </c>
      <c r="AZ609">
        <v>1200</v>
      </c>
      <c r="BA609">
        <v>1</v>
      </c>
      <c r="BB609" t="str">
        <f t="shared" si="42"/>
        <v xml:space="preserve">N35DC   </v>
      </c>
      <c r="BC609">
        <v>1</v>
      </c>
      <c r="BE609">
        <v>0</v>
      </c>
      <c r="BF609">
        <v>0</v>
      </c>
      <c r="BG609">
        <v>0</v>
      </c>
      <c r="BH609">
        <v>1500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"17:45:24.207"</f>
        <v>17:45:24.207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6</v>
      </c>
      <c r="CP609" t="s">
        <v>119</v>
      </c>
      <c r="CQ609">
        <v>341</v>
      </c>
      <c r="CR609">
        <v>0</v>
      </c>
      <c r="CW609">
        <v>16645021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"10/21/2020 17:45:17.186"</f>
        <v>10/21/2020 17:45:17.186</v>
      </c>
      <c r="C610" t="str">
        <f t="shared" si="41"/>
        <v>FFDFD3C0</v>
      </c>
      <c r="D610" t="s">
        <v>130</v>
      </c>
      <c r="E610">
        <v>3</v>
      </c>
      <c r="F610">
        <v>2003</v>
      </c>
      <c r="G610" t="s">
        <v>131</v>
      </c>
      <c r="J610" t="s">
        <v>132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"17:45:25.133"</f>
        <v>17:45:25.133</v>
      </c>
      <c r="T610" t="str">
        <f>"17:45:25.133"</f>
        <v>17:45:25.133</v>
      </c>
      <c r="U610" t="str">
        <f t="shared" si="40"/>
        <v>A3E2C2</v>
      </c>
      <c r="V610">
        <v>0</v>
      </c>
      <c r="W610">
        <v>0</v>
      </c>
      <c r="X610">
        <v>1</v>
      </c>
      <c r="Z610">
        <v>0</v>
      </c>
      <c r="AA610">
        <v>10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1</v>
      </c>
      <c r="AH610">
        <v>0</v>
      </c>
      <c r="AI610" t="s">
        <v>372</v>
      </c>
      <c r="AJ610">
        <v>30.122087000000001</v>
      </c>
      <c r="AK610" t="s">
        <v>373</v>
      </c>
      <c r="AL610">
        <v>-89.914191000000002</v>
      </c>
      <c r="AM610">
        <v>100</v>
      </c>
      <c r="AN610">
        <v>1400</v>
      </c>
      <c r="AO610" t="s">
        <v>118</v>
      </c>
      <c r="AP610">
        <v>50</v>
      </c>
      <c r="AQ610">
        <v>134</v>
      </c>
      <c r="AR610">
        <v>64</v>
      </c>
      <c r="AZ610">
        <v>1200</v>
      </c>
      <c r="BA610">
        <v>1</v>
      </c>
      <c r="BB610" t="str">
        <f t="shared" si="42"/>
        <v xml:space="preserve">N35DC   </v>
      </c>
      <c r="BC610">
        <v>1</v>
      </c>
      <c r="BE610">
        <v>0</v>
      </c>
      <c r="BF610">
        <v>0</v>
      </c>
      <c r="BG610">
        <v>0</v>
      </c>
      <c r="BH610">
        <v>1500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"17:45:25.137"</f>
        <v>17:45:25.137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6</v>
      </c>
      <c r="CP610" t="s">
        <v>119</v>
      </c>
      <c r="CQ610">
        <v>707</v>
      </c>
      <c r="CR610">
        <v>0</v>
      </c>
      <c r="CW610">
        <v>6189265</v>
      </c>
      <c r="CY610">
        <v>1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"10/21/2020 17:45:17.186"</f>
        <v>10/21/2020 17:45:17.186</v>
      </c>
      <c r="C611" t="str">
        <f t="shared" si="41"/>
        <v>FFDFD3C0</v>
      </c>
      <c r="D611" t="s">
        <v>124</v>
      </c>
      <c r="E611">
        <v>2</v>
      </c>
      <c r="H611">
        <v>14</v>
      </c>
      <c r="I611" t="s">
        <v>125</v>
      </c>
      <c r="J611" t="s">
        <v>126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"17:45:25.133"</f>
        <v>17:45:25.133</v>
      </c>
      <c r="T611" t="str">
        <f>"17:45:25.133"</f>
        <v>17:45:25.133</v>
      </c>
      <c r="U611" t="str">
        <f t="shared" si="40"/>
        <v>A3E2C2</v>
      </c>
      <c r="V611">
        <v>0</v>
      </c>
      <c r="W611">
        <v>0</v>
      </c>
      <c r="X611">
        <v>1</v>
      </c>
      <c r="Z611">
        <v>0</v>
      </c>
      <c r="AA611">
        <v>10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1</v>
      </c>
      <c r="AH611">
        <v>0</v>
      </c>
      <c r="AI611" t="s">
        <v>372</v>
      </c>
      <c r="AJ611">
        <v>30.122087000000001</v>
      </c>
      <c r="AK611" t="s">
        <v>373</v>
      </c>
      <c r="AL611">
        <v>-89.914191000000002</v>
      </c>
      <c r="AM611">
        <v>100</v>
      </c>
      <c r="AN611">
        <v>1400</v>
      </c>
      <c r="AO611" t="s">
        <v>118</v>
      </c>
      <c r="AP611">
        <v>50</v>
      </c>
      <c r="AQ611">
        <v>134</v>
      </c>
      <c r="AR611">
        <v>64</v>
      </c>
      <c r="AZ611">
        <v>1200</v>
      </c>
      <c r="BA611">
        <v>1</v>
      </c>
      <c r="BB611" t="str">
        <f t="shared" si="42"/>
        <v xml:space="preserve">N35DC   </v>
      </c>
      <c r="BC611">
        <v>1</v>
      </c>
      <c r="BE611">
        <v>0</v>
      </c>
      <c r="BF611">
        <v>0</v>
      </c>
      <c r="BG611">
        <v>0</v>
      </c>
      <c r="BH611">
        <v>1500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"17:45:25.137"</f>
        <v>17:45:25.137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6</v>
      </c>
      <c r="CP611" t="s">
        <v>119</v>
      </c>
      <c r="CQ611">
        <v>707</v>
      </c>
      <c r="CR611">
        <v>0</v>
      </c>
      <c r="CW611">
        <v>6189265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"10/21/2020 17:45:17.186"</f>
        <v>10/21/2020 17:45:17.186</v>
      </c>
      <c r="C612" t="str">
        <f t="shared" si="41"/>
        <v>FFDFD3C0</v>
      </c>
      <c r="D612" t="s">
        <v>128</v>
      </c>
      <c r="E612">
        <v>9</v>
      </c>
      <c r="H612">
        <v>257</v>
      </c>
      <c r="I612" t="s">
        <v>129</v>
      </c>
      <c r="J612" t="s">
        <v>126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"17:45:25.133"</f>
        <v>17:45:25.133</v>
      </c>
      <c r="T612" t="str">
        <f>"17:45:25.033"</f>
        <v>17:45:25.033</v>
      </c>
      <c r="U612" t="str">
        <f t="shared" si="40"/>
        <v>A3E2C2</v>
      </c>
      <c r="V612">
        <v>0</v>
      </c>
      <c r="W612">
        <v>0</v>
      </c>
      <c r="X612">
        <v>1</v>
      </c>
      <c r="Z612">
        <v>0</v>
      </c>
      <c r="AA612">
        <v>10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1</v>
      </c>
      <c r="AH612">
        <v>0</v>
      </c>
      <c r="AI612" t="s">
        <v>372</v>
      </c>
      <c r="AJ612">
        <v>30.122087000000001</v>
      </c>
      <c r="AK612" t="s">
        <v>373</v>
      </c>
      <c r="AL612">
        <v>-89.914191000000002</v>
      </c>
      <c r="AM612">
        <v>100</v>
      </c>
      <c r="AN612">
        <v>1400</v>
      </c>
      <c r="AO612" t="s">
        <v>118</v>
      </c>
      <c r="AP612">
        <v>50</v>
      </c>
      <c r="AQ612">
        <v>134</v>
      </c>
      <c r="AR612">
        <v>64</v>
      </c>
      <c r="AZ612">
        <v>1200</v>
      </c>
      <c r="BA612">
        <v>1</v>
      </c>
      <c r="BB612" t="str">
        <f t="shared" si="42"/>
        <v xml:space="preserve">N35DC   </v>
      </c>
      <c r="BC612">
        <v>1</v>
      </c>
      <c r="BE612">
        <v>0</v>
      </c>
      <c r="BF612">
        <v>0</v>
      </c>
      <c r="BG612">
        <v>0</v>
      </c>
      <c r="BH612">
        <v>1500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"17:45:25.137"</f>
        <v>17:45:25.137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119</v>
      </c>
      <c r="CQ612">
        <v>16</v>
      </c>
      <c r="CR612">
        <v>3</v>
      </c>
      <c r="CW612">
        <v>239444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"10/21/2020 17:45:17.186"</f>
        <v>10/21/2020 17:45:17.186</v>
      </c>
      <c r="C613" t="str">
        <f t="shared" si="41"/>
        <v>FFDFD3C0</v>
      </c>
      <c r="D613" t="s">
        <v>113</v>
      </c>
      <c r="E613">
        <v>4</v>
      </c>
      <c r="H613">
        <v>162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"17:45:25.133"</f>
        <v>17:45:25.133</v>
      </c>
      <c r="T613" t="str">
        <f>"17:45:25.033"</f>
        <v>17:45:25.033</v>
      </c>
      <c r="U613" t="str">
        <f t="shared" si="40"/>
        <v>A3E2C2</v>
      </c>
      <c r="V613">
        <v>0</v>
      </c>
      <c r="W613">
        <v>0</v>
      </c>
      <c r="X613">
        <v>1</v>
      </c>
      <c r="Z613">
        <v>0</v>
      </c>
      <c r="AA613">
        <v>10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1</v>
      </c>
      <c r="AH613">
        <v>0</v>
      </c>
      <c r="AI613" t="s">
        <v>372</v>
      </c>
      <c r="AJ613">
        <v>30.122087000000001</v>
      </c>
      <c r="AK613" t="s">
        <v>373</v>
      </c>
      <c r="AL613">
        <v>-89.914191000000002</v>
      </c>
      <c r="AM613">
        <v>100</v>
      </c>
      <c r="AN613">
        <v>1400</v>
      </c>
      <c r="AO613" t="s">
        <v>118</v>
      </c>
      <c r="AP613">
        <v>50</v>
      </c>
      <c r="AQ613">
        <v>134</v>
      </c>
      <c r="AR613">
        <v>64</v>
      </c>
      <c r="AZ613">
        <v>1200</v>
      </c>
      <c r="BA613">
        <v>1</v>
      </c>
      <c r="BB613" t="str">
        <f t="shared" si="42"/>
        <v xml:space="preserve">N35DC   </v>
      </c>
      <c r="BC613">
        <v>1</v>
      </c>
      <c r="BE613">
        <v>0</v>
      </c>
      <c r="BF613">
        <v>0</v>
      </c>
      <c r="BG613">
        <v>0</v>
      </c>
      <c r="BH613">
        <v>1500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"17:45:25.137"</f>
        <v>17:45:25.137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119</v>
      </c>
      <c r="CQ613">
        <v>16</v>
      </c>
      <c r="CR613">
        <v>3</v>
      </c>
      <c r="CW613">
        <v>239444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"10/21/2020 17:45:17.186"</f>
        <v>10/21/2020 17:45:17.186</v>
      </c>
      <c r="C614" t="str">
        <f t="shared" si="41"/>
        <v>FFDFD3C0</v>
      </c>
      <c r="D614" t="s">
        <v>133</v>
      </c>
      <c r="E614">
        <v>1</v>
      </c>
      <c r="F614">
        <v>1001</v>
      </c>
      <c r="G614" t="s">
        <v>114</v>
      </c>
      <c r="J614" t="s">
        <v>134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"17:45:25.133"</f>
        <v>17:45:25.133</v>
      </c>
      <c r="T614" t="str">
        <f>"17:45:25.033"</f>
        <v>17:45:25.033</v>
      </c>
      <c r="U614" t="str">
        <f t="shared" si="40"/>
        <v>A3E2C2</v>
      </c>
      <c r="V614">
        <v>0</v>
      </c>
      <c r="W614">
        <v>0</v>
      </c>
      <c r="X614">
        <v>1</v>
      </c>
      <c r="Z614">
        <v>0</v>
      </c>
      <c r="AA614">
        <v>10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1</v>
      </c>
      <c r="AH614">
        <v>0</v>
      </c>
      <c r="AI614" t="s">
        <v>372</v>
      </c>
      <c r="AJ614">
        <v>30.122087000000001</v>
      </c>
      <c r="AK614" t="s">
        <v>373</v>
      </c>
      <c r="AL614">
        <v>-89.914191000000002</v>
      </c>
      <c r="AM614">
        <v>100</v>
      </c>
      <c r="AN614">
        <v>1400</v>
      </c>
      <c r="AO614" t="s">
        <v>118</v>
      </c>
      <c r="AP614">
        <v>50</v>
      </c>
      <c r="AQ614">
        <v>134</v>
      </c>
      <c r="AR614">
        <v>64</v>
      </c>
      <c r="AZ614">
        <v>1200</v>
      </c>
      <c r="BA614">
        <v>1</v>
      </c>
      <c r="BB614" t="str">
        <f t="shared" si="42"/>
        <v xml:space="preserve">N35DC   </v>
      </c>
      <c r="BC614">
        <v>1</v>
      </c>
      <c r="BE614">
        <v>0</v>
      </c>
      <c r="BF614">
        <v>0</v>
      </c>
      <c r="BG614">
        <v>0</v>
      </c>
      <c r="BH614">
        <v>1500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"17:45:25.137"</f>
        <v>17:45:25.137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6</v>
      </c>
      <c r="CP614" t="s">
        <v>119</v>
      </c>
      <c r="CQ614">
        <v>16</v>
      </c>
      <c r="CR614">
        <v>3</v>
      </c>
      <c r="CW614">
        <v>239444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"10/21/2020 17:45:20.239"</f>
        <v>10/21/2020 17:45:20.239</v>
      </c>
      <c r="C615" t="str">
        <f t="shared" si="41"/>
        <v>FFDFD3C0</v>
      </c>
      <c r="D615" t="s">
        <v>113</v>
      </c>
      <c r="E615">
        <v>4</v>
      </c>
      <c r="H615">
        <v>162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"17:45:28.164"</f>
        <v>17:45:28.164</v>
      </c>
      <c r="T615" t="str">
        <f>"17:45:28.064"</f>
        <v>17:45:28.064</v>
      </c>
      <c r="U615" t="str">
        <f t="shared" si="40"/>
        <v>A3E2C2</v>
      </c>
      <c r="V615">
        <v>0</v>
      </c>
      <c r="W615">
        <v>0</v>
      </c>
      <c r="X615">
        <v>1</v>
      </c>
      <c r="Z615">
        <v>0</v>
      </c>
      <c r="AA615">
        <v>10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1</v>
      </c>
      <c r="AH615">
        <v>0</v>
      </c>
      <c r="AI615" t="s">
        <v>374</v>
      </c>
      <c r="AJ615">
        <v>30.123954000000001</v>
      </c>
      <c r="AK615" t="s">
        <v>375</v>
      </c>
      <c r="AL615">
        <v>-89.913397000000003</v>
      </c>
      <c r="AM615">
        <v>100</v>
      </c>
      <c r="AN615">
        <v>1400</v>
      </c>
      <c r="AO615" t="s">
        <v>118</v>
      </c>
      <c r="AP615">
        <v>50</v>
      </c>
      <c r="AQ615">
        <v>134</v>
      </c>
      <c r="AR615">
        <v>64</v>
      </c>
      <c r="AZ615">
        <v>1200</v>
      </c>
      <c r="BA615">
        <v>1</v>
      </c>
      <c r="BB615" t="str">
        <f t="shared" si="42"/>
        <v xml:space="preserve">N35DC   </v>
      </c>
      <c r="BC615">
        <v>1</v>
      </c>
      <c r="BE615">
        <v>0</v>
      </c>
      <c r="BF615">
        <v>0</v>
      </c>
      <c r="BG615">
        <v>0</v>
      </c>
      <c r="BH615">
        <v>1500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"17:45:28.167"</f>
        <v>17:45:28.167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6</v>
      </c>
      <c r="CP615" t="s">
        <v>119</v>
      </c>
      <c r="CQ615">
        <v>16</v>
      </c>
      <c r="CR615">
        <v>0</v>
      </c>
      <c r="CW615">
        <v>5558050</v>
      </c>
      <c r="CY615">
        <v>1</v>
      </c>
      <c r="CZ615">
        <v>0</v>
      </c>
      <c r="DA615">
        <v>0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"10/21/2020 17:45:20.239"</f>
        <v>10/21/2020 17:45:20.239</v>
      </c>
      <c r="C616" t="str">
        <f t="shared" si="41"/>
        <v>FFDFD3C0</v>
      </c>
      <c r="D616" t="s">
        <v>133</v>
      </c>
      <c r="E616">
        <v>1</v>
      </c>
      <c r="F616">
        <v>1001</v>
      </c>
      <c r="G616" t="s">
        <v>114</v>
      </c>
      <c r="J616" t="s">
        <v>134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"17:45:28.164"</f>
        <v>17:45:28.164</v>
      </c>
      <c r="T616" t="str">
        <f>"17:45:28.064"</f>
        <v>17:45:28.064</v>
      </c>
      <c r="U616" t="str">
        <f t="shared" si="40"/>
        <v>A3E2C2</v>
      </c>
      <c r="V616">
        <v>0</v>
      </c>
      <c r="W616">
        <v>0</v>
      </c>
      <c r="X616">
        <v>1</v>
      </c>
      <c r="Z616">
        <v>0</v>
      </c>
      <c r="AA616">
        <v>10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1</v>
      </c>
      <c r="AH616">
        <v>0</v>
      </c>
      <c r="AI616" t="s">
        <v>374</v>
      </c>
      <c r="AJ616">
        <v>30.123954000000001</v>
      </c>
      <c r="AK616" t="s">
        <v>375</v>
      </c>
      <c r="AL616">
        <v>-89.913397000000003</v>
      </c>
      <c r="AM616">
        <v>100</v>
      </c>
      <c r="AN616">
        <v>1400</v>
      </c>
      <c r="AO616" t="s">
        <v>118</v>
      </c>
      <c r="AP616">
        <v>50</v>
      </c>
      <c r="AQ616">
        <v>134</v>
      </c>
      <c r="AR616">
        <v>64</v>
      </c>
      <c r="AZ616">
        <v>1200</v>
      </c>
      <c r="BA616">
        <v>1</v>
      </c>
      <c r="BB616" t="str">
        <f t="shared" si="42"/>
        <v xml:space="preserve">N35DC   </v>
      </c>
      <c r="BC616">
        <v>1</v>
      </c>
      <c r="BE616">
        <v>0</v>
      </c>
      <c r="BF616">
        <v>0</v>
      </c>
      <c r="BG616">
        <v>0</v>
      </c>
      <c r="BH616">
        <v>1500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"17:45:28.167"</f>
        <v>17:45:28.167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6</v>
      </c>
      <c r="CP616" t="s">
        <v>119</v>
      </c>
      <c r="CQ616">
        <v>16</v>
      </c>
      <c r="CR616">
        <v>0</v>
      </c>
      <c r="CW616">
        <v>5558050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"10/21/2020 17:45:20.239"</f>
        <v>10/21/2020 17:45:20.239</v>
      </c>
      <c r="C617" t="str">
        <f t="shared" si="41"/>
        <v>FFDFD3C0</v>
      </c>
      <c r="D617" t="s">
        <v>124</v>
      </c>
      <c r="E617">
        <v>2</v>
      </c>
      <c r="H617">
        <v>14</v>
      </c>
      <c r="I617" t="s">
        <v>125</v>
      </c>
      <c r="J617" t="s">
        <v>126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"17:45:28.164"</f>
        <v>17:45:28.164</v>
      </c>
      <c r="T617" t="str">
        <f>"17:45:28.064"</f>
        <v>17:45:28.064</v>
      </c>
      <c r="U617" t="str">
        <f t="shared" si="40"/>
        <v>A3E2C2</v>
      </c>
      <c r="V617">
        <v>0</v>
      </c>
      <c r="W617">
        <v>0</v>
      </c>
      <c r="X617">
        <v>1</v>
      </c>
      <c r="Z617">
        <v>0</v>
      </c>
      <c r="AA617">
        <v>10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1</v>
      </c>
      <c r="AH617">
        <v>0</v>
      </c>
      <c r="AI617" t="s">
        <v>374</v>
      </c>
      <c r="AJ617">
        <v>30.123954000000001</v>
      </c>
      <c r="AK617" t="s">
        <v>375</v>
      </c>
      <c r="AL617">
        <v>-89.913397000000003</v>
      </c>
      <c r="AM617">
        <v>100</v>
      </c>
      <c r="AN617">
        <v>1400</v>
      </c>
      <c r="AO617" t="s">
        <v>118</v>
      </c>
      <c r="AP617">
        <v>50</v>
      </c>
      <c r="AQ617">
        <v>134</v>
      </c>
      <c r="AR617">
        <v>64</v>
      </c>
      <c r="AZ617">
        <v>1200</v>
      </c>
      <c r="BA617">
        <v>1</v>
      </c>
      <c r="BB617" t="str">
        <f t="shared" si="42"/>
        <v xml:space="preserve">N35DC   </v>
      </c>
      <c r="BC617">
        <v>1</v>
      </c>
      <c r="BE617">
        <v>0</v>
      </c>
      <c r="BF617">
        <v>0</v>
      </c>
      <c r="BG617">
        <v>0</v>
      </c>
      <c r="BH617">
        <v>1500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"17:45:28.167"</f>
        <v>17:45:28.167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16</v>
      </c>
      <c r="CR617">
        <v>0</v>
      </c>
      <c r="CW617">
        <v>5558050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"10/21/2020 17:45:20.239"</f>
        <v>10/21/2020 17:45:20.239</v>
      </c>
      <c r="C618" t="str">
        <f t="shared" si="41"/>
        <v>FFDFD3C0</v>
      </c>
      <c r="D618" t="s">
        <v>128</v>
      </c>
      <c r="E618">
        <v>9</v>
      </c>
      <c r="H618">
        <v>257</v>
      </c>
      <c r="I618" t="s">
        <v>129</v>
      </c>
      <c r="J618" t="s">
        <v>126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"17:45:28.164"</f>
        <v>17:45:28.164</v>
      </c>
      <c r="T618" t="str">
        <f>"17:45:28.064"</f>
        <v>17:45:28.064</v>
      </c>
      <c r="U618" t="str">
        <f t="shared" si="40"/>
        <v>A3E2C2</v>
      </c>
      <c r="V618">
        <v>0</v>
      </c>
      <c r="W618">
        <v>0</v>
      </c>
      <c r="X618">
        <v>1</v>
      </c>
      <c r="Z618">
        <v>0</v>
      </c>
      <c r="AA618">
        <v>10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1</v>
      </c>
      <c r="AH618">
        <v>0</v>
      </c>
      <c r="AI618" t="s">
        <v>374</v>
      </c>
      <c r="AJ618">
        <v>30.123954000000001</v>
      </c>
      <c r="AK618" t="s">
        <v>375</v>
      </c>
      <c r="AL618">
        <v>-89.913397000000003</v>
      </c>
      <c r="AM618">
        <v>100</v>
      </c>
      <c r="AN618">
        <v>1400</v>
      </c>
      <c r="AO618" t="s">
        <v>118</v>
      </c>
      <c r="AP618">
        <v>50</v>
      </c>
      <c r="AQ618">
        <v>134</v>
      </c>
      <c r="AR618">
        <v>64</v>
      </c>
      <c r="AZ618">
        <v>1200</v>
      </c>
      <c r="BA618">
        <v>1</v>
      </c>
      <c r="BB618" t="str">
        <f t="shared" si="42"/>
        <v xml:space="preserve">N35DC   </v>
      </c>
      <c r="BC618">
        <v>1</v>
      </c>
      <c r="BE618">
        <v>0</v>
      </c>
      <c r="BF618">
        <v>0</v>
      </c>
      <c r="BG618">
        <v>0</v>
      </c>
      <c r="BH618">
        <v>1500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"17:45:28.167"</f>
        <v>17:45:28.167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16</v>
      </c>
      <c r="CR618">
        <v>0</v>
      </c>
      <c r="CW618">
        <v>5558050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"10/21/2020 17:45:20.239"</f>
        <v>10/21/2020 17:45:20.239</v>
      </c>
      <c r="C619" t="str">
        <f t="shared" si="41"/>
        <v>FFDFD3C0</v>
      </c>
      <c r="D619" t="s">
        <v>130</v>
      </c>
      <c r="E619">
        <v>3</v>
      </c>
      <c r="F619">
        <v>2003</v>
      </c>
      <c r="G619" t="s">
        <v>131</v>
      </c>
      <c r="J619" t="s">
        <v>132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"17:45:28.164"</f>
        <v>17:45:28.164</v>
      </c>
      <c r="T619" t="str">
        <f>"17:45:28.064"</f>
        <v>17:45:28.064</v>
      </c>
      <c r="U619" t="str">
        <f t="shared" si="40"/>
        <v>A3E2C2</v>
      </c>
      <c r="V619">
        <v>0</v>
      </c>
      <c r="W619">
        <v>0</v>
      </c>
      <c r="X619">
        <v>1</v>
      </c>
      <c r="Z619">
        <v>0</v>
      </c>
      <c r="AA619">
        <v>10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1</v>
      </c>
      <c r="AH619">
        <v>0</v>
      </c>
      <c r="AI619" t="s">
        <v>374</v>
      </c>
      <c r="AJ619">
        <v>30.123954000000001</v>
      </c>
      <c r="AK619" t="s">
        <v>375</v>
      </c>
      <c r="AL619">
        <v>-89.913397000000003</v>
      </c>
      <c r="AM619">
        <v>100</v>
      </c>
      <c r="AN619">
        <v>1400</v>
      </c>
      <c r="AO619" t="s">
        <v>118</v>
      </c>
      <c r="AP619">
        <v>50</v>
      </c>
      <c r="AQ619">
        <v>134</v>
      </c>
      <c r="AR619">
        <v>64</v>
      </c>
      <c r="AZ619">
        <v>1200</v>
      </c>
      <c r="BA619">
        <v>1</v>
      </c>
      <c r="BB619" t="str">
        <f t="shared" si="42"/>
        <v xml:space="preserve">N35DC   </v>
      </c>
      <c r="BC619">
        <v>1</v>
      </c>
      <c r="BE619">
        <v>0</v>
      </c>
      <c r="BF619">
        <v>0</v>
      </c>
      <c r="BG619">
        <v>0</v>
      </c>
      <c r="BH619">
        <v>1500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"17:45:28.167"</f>
        <v>17:45:28.167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16</v>
      </c>
      <c r="CR619">
        <v>0</v>
      </c>
      <c r="CW619">
        <v>5558050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"10/21/2020 17:45:21.302"</f>
        <v>10/21/2020 17:45:21.302</v>
      </c>
      <c r="C620" t="str">
        <f t="shared" si="41"/>
        <v>FFDFD3C0</v>
      </c>
      <c r="D620" t="s">
        <v>133</v>
      </c>
      <c r="E620">
        <v>1</v>
      </c>
      <c r="F620">
        <v>1001</v>
      </c>
      <c r="G620" t="s">
        <v>114</v>
      </c>
      <c r="J620" t="s">
        <v>134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"17:45:29.227"</f>
        <v>17:45:29.227</v>
      </c>
      <c r="T620" t="str">
        <f>"17:45:29.127"</f>
        <v>17:45:29.127</v>
      </c>
      <c r="U620" t="str">
        <f t="shared" si="40"/>
        <v>A3E2C2</v>
      </c>
      <c r="V620">
        <v>0</v>
      </c>
      <c r="W620">
        <v>0</v>
      </c>
      <c r="X620">
        <v>1</v>
      </c>
      <c r="Z620">
        <v>0</v>
      </c>
      <c r="AA620">
        <v>10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1</v>
      </c>
      <c r="AH620">
        <v>0</v>
      </c>
      <c r="AI620" t="s">
        <v>376</v>
      </c>
      <c r="AJ620">
        <v>30.124639999999999</v>
      </c>
      <c r="AK620" t="s">
        <v>377</v>
      </c>
      <c r="AL620">
        <v>-89.913075000000006</v>
      </c>
      <c r="AM620">
        <v>100</v>
      </c>
      <c r="AN620">
        <v>1400</v>
      </c>
      <c r="AO620" t="s">
        <v>118</v>
      </c>
      <c r="AP620">
        <v>50</v>
      </c>
      <c r="AQ620">
        <v>134</v>
      </c>
      <c r="AR620">
        <v>0</v>
      </c>
      <c r="AZ620">
        <v>1200</v>
      </c>
      <c r="BA620">
        <v>1</v>
      </c>
      <c r="BB620" t="str">
        <f t="shared" si="42"/>
        <v xml:space="preserve">N35DC   </v>
      </c>
      <c r="BC620">
        <v>1</v>
      </c>
      <c r="BE620">
        <v>0</v>
      </c>
      <c r="BF620">
        <v>0</v>
      </c>
      <c r="BG620">
        <v>0</v>
      </c>
      <c r="BH620">
        <v>1500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"17:45:29.231"</f>
        <v>17:45:29.231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16</v>
      </c>
      <c r="CR620">
        <v>0</v>
      </c>
      <c r="CW620">
        <v>5558827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"10/21/2020 17:45:21.302"</f>
        <v>10/21/2020 17:45:21.302</v>
      </c>
      <c r="C621" t="str">
        <f t="shared" si="41"/>
        <v>FFDFD3C0</v>
      </c>
      <c r="D621" t="s">
        <v>124</v>
      </c>
      <c r="E621">
        <v>2</v>
      </c>
      <c r="H621">
        <v>14</v>
      </c>
      <c r="I621" t="s">
        <v>125</v>
      </c>
      <c r="J621" t="s">
        <v>126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"17:45:29.227"</f>
        <v>17:45:29.227</v>
      </c>
      <c r="T621" t="str">
        <f>"17:45:29.127"</f>
        <v>17:45:29.127</v>
      </c>
      <c r="U621" t="str">
        <f t="shared" si="40"/>
        <v>A3E2C2</v>
      </c>
      <c r="V621">
        <v>0</v>
      </c>
      <c r="W621">
        <v>0</v>
      </c>
      <c r="X621">
        <v>1</v>
      </c>
      <c r="Z621">
        <v>0</v>
      </c>
      <c r="AA621">
        <v>10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1</v>
      </c>
      <c r="AH621">
        <v>0</v>
      </c>
      <c r="AI621" t="s">
        <v>376</v>
      </c>
      <c r="AJ621">
        <v>30.124639999999999</v>
      </c>
      <c r="AK621" t="s">
        <v>377</v>
      </c>
      <c r="AL621">
        <v>-89.913075000000006</v>
      </c>
      <c r="AM621">
        <v>100</v>
      </c>
      <c r="AN621">
        <v>1400</v>
      </c>
      <c r="AO621" t="s">
        <v>118</v>
      </c>
      <c r="AP621">
        <v>50</v>
      </c>
      <c r="AQ621">
        <v>134</v>
      </c>
      <c r="AR621">
        <v>0</v>
      </c>
      <c r="AZ621">
        <v>1200</v>
      </c>
      <c r="BA621">
        <v>1</v>
      </c>
      <c r="BB621" t="str">
        <f t="shared" si="42"/>
        <v xml:space="preserve">N35DC   </v>
      </c>
      <c r="BC621">
        <v>1</v>
      </c>
      <c r="BE621">
        <v>0</v>
      </c>
      <c r="BF621">
        <v>0</v>
      </c>
      <c r="BG621">
        <v>0</v>
      </c>
      <c r="BH621">
        <v>1500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"17:45:29.231"</f>
        <v>17:45:29.231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707</v>
      </c>
      <c r="CR621">
        <v>0</v>
      </c>
      <c r="CW621">
        <v>6189492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"10/21/2020 17:45:21.302"</f>
        <v>10/21/2020 17:45:21.302</v>
      </c>
      <c r="C622" t="str">
        <f t="shared" si="41"/>
        <v>FFDFD3C0</v>
      </c>
      <c r="D622" t="s">
        <v>130</v>
      </c>
      <c r="E622">
        <v>3</v>
      </c>
      <c r="F622">
        <v>2003</v>
      </c>
      <c r="G622" t="s">
        <v>131</v>
      </c>
      <c r="J622" t="s">
        <v>132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"17:45:29.227"</f>
        <v>17:45:29.227</v>
      </c>
      <c r="T622" t="str">
        <f>"17:45:29.127"</f>
        <v>17:45:29.127</v>
      </c>
      <c r="U622" t="str">
        <f t="shared" si="40"/>
        <v>A3E2C2</v>
      </c>
      <c r="V622">
        <v>0</v>
      </c>
      <c r="W622">
        <v>0</v>
      </c>
      <c r="X622">
        <v>1</v>
      </c>
      <c r="Z622">
        <v>0</v>
      </c>
      <c r="AA622">
        <v>10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1</v>
      </c>
      <c r="AH622">
        <v>0</v>
      </c>
      <c r="AI622" t="s">
        <v>376</v>
      </c>
      <c r="AJ622">
        <v>30.124639999999999</v>
      </c>
      <c r="AK622" t="s">
        <v>377</v>
      </c>
      <c r="AL622">
        <v>-89.913075000000006</v>
      </c>
      <c r="AM622">
        <v>100</v>
      </c>
      <c r="AN622">
        <v>1400</v>
      </c>
      <c r="AO622" t="s">
        <v>118</v>
      </c>
      <c r="AP622">
        <v>50</v>
      </c>
      <c r="AQ622">
        <v>134</v>
      </c>
      <c r="AR622">
        <v>0</v>
      </c>
      <c r="AZ622">
        <v>1200</v>
      </c>
      <c r="BA622">
        <v>1</v>
      </c>
      <c r="BB622" t="str">
        <f t="shared" si="42"/>
        <v xml:space="preserve">N35DC   </v>
      </c>
      <c r="BC622">
        <v>1</v>
      </c>
      <c r="BE622">
        <v>0</v>
      </c>
      <c r="BF622">
        <v>0</v>
      </c>
      <c r="BG622">
        <v>0</v>
      </c>
      <c r="BH622">
        <v>1500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"17:45:29.231"</f>
        <v>17:45:29.231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6</v>
      </c>
      <c r="CP622" t="s">
        <v>119</v>
      </c>
      <c r="CQ622">
        <v>707</v>
      </c>
      <c r="CR622">
        <v>0</v>
      </c>
      <c r="CW622">
        <v>6189492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"10/21/2020 17:45:21.302"</f>
        <v>10/21/2020 17:45:21.302</v>
      </c>
      <c r="C623" t="str">
        <f t="shared" si="41"/>
        <v>FFDFD3C0</v>
      </c>
      <c r="D623" t="s">
        <v>128</v>
      </c>
      <c r="E623">
        <v>9</v>
      </c>
      <c r="H623">
        <v>257</v>
      </c>
      <c r="I623" t="s">
        <v>129</v>
      </c>
      <c r="J623" t="s">
        <v>126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"17:45:29.227"</f>
        <v>17:45:29.227</v>
      </c>
      <c r="T623" t="str">
        <f>"17:45:29.127"</f>
        <v>17:45:29.127</v>
      </c>
      <c r="U623" t="str">
        <f t="shared" si="40"/>
        <v>A3E2C2</v>
      </c>
      <c r="V623">
        <v>0</v>
      </c>
      <c r="W623">
        <v>0</v>
      </c>
      <c r="X623">
        <v>1</v>
      </c>
      <c r="Z623">
        <v>0</v>
      </c>
      <c r="AA623">
        <v>10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1</v>
      </c>
      <c r="AH623">
        <v>0</v>
      </c>
      <c r="AI623" t="s">
        <v>376</v>
      </c>
      <c r="AJ623">
        <v>30.124639999999999</v>
      </c>
      <c r="AK623" t="s">
        <v>377</v>
      </c>
      <c r="AL623">
        <v>-89.913075000000006</v>
      </c>
      <c r="AM623">
        <v>100</v>
      </c>
      <c r="AN623">
        <v>1400</v>
      </c>
      <c r="AO623" t="s">
        <v>118</v>
      </c>
      <c r="AP623">
        <v>50</v>
      </c>
      <c r="AQ623">
        <v>134</v>
      </c>
      <c r="AR623">
        <v>0</v>
      </c>
      <c r="AZ623">
        <v>1200</v>
      </c>
      <c r="BA623">
        <v>1</v>
      </c>
      <c r="BB623" t="str">
        <f t="shared" si="42"/>
        <v xml:space="preserve">N35DC   </v>
      </c>
      <c r="BC623">
        <v>1</v>
      </c>
      <c r="BE623">
        <v>0</v>
      </c>
      <c r="BF623">
        <v>0</v>
      </c>
      <c r="BG623">
        <v>0</v>
      </c>
      <c r="BH623">
        <v>1500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"17:45:29.231"</f>
        <v>17:45:29.231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16</v>
      </c>
      <c r="CR623">
        <v>0</v>
      </c>
      <c r="CW623">
        <v>5558827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"10/21/2020 17:45:21.302"</f>
        <v>10/21/2020 17:45:21.302</v>
      </c>
      <c r="C624" t="str">
        <f t="shared" si="41"/>
        <v>FFDFD3C0</v>
      </c>
      <c r="D624" t="s">
        <v>113</v>
      </c>
      <c r="E624">
        <v>4</v>
      </c>
      <c r="H624">
        <v>162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"17:45:29.227"</f>
        <v>17:45:29.227</v>
      </c>
      <c r="T624" t="str">
        <f>"17:45:29.127"</f>
        <v>17:45:29.127</v>
      </c>
      <c r="U624" t="str">
        <f t="shared" si="40"/>
        <v>A3E2C2</v>
      </c>
      <c r="V624">
        <v>0</v>
      </c>
      <c r="W624">
        <v>0</v>
      </c>
      <c r="X624">
        <v>1</v>
      </c>
      <c r="Z624">
        <v>0</v>
      </c>
      <c r="AA624">
        <v>10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1</v>
      </c>
      <c r="AH624">
        <v>0</v>
      </c>
      <c r="AI624" t="s">
        <v>376</v>
      </c>
      <c r="AJ624">
        <v>30.124639999999999</v>
      </c>
      <c r="AK624" t="s">
        <v>377</v>
      </c>
      <c r="AL624">
        <v>-89.913075000000006</v>
      </c>
      <c r="AM624">
        <v>100</v>
      </c>
      <c r="AN624">
        <v>1400</v>
      </c>
      <c r="AO624" t="s">
        <v>118</v>
      </c>
      <c r="AP624">
        <v>50</v>
      </c>
      <c r="AQ624">
        <v>134</v>
      </c>
      <c r="AR624">
        <v>0</v>
      </c>
      <c r="AZ624">
        <v>1200</v>
      </c>
      <c r="BA624">
        <v>1</v>
      </c>
      <c r="BB624" t="str">
        <f t="shared" si="42"/>
        <v xml:space="preserve">N35DC   </v>
      </c>
      <c r="BC624">
        <v>1</v>
      </c>
      <c r="BE624">
        <v>0</v>
      </c>
      <c r="BF624">
        <v>0</v>
      </c>
      <c r="BG624">
        <v>0</v>
      </c>
      <c r="BH624">
        <v>1500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"17:45:29.231"</f>
        <v>17:45:29.231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6</v>
      </c>
      <c r="CP624" t="s">
        <v>119</v>
      </c>
      <c r="CQ624">
        <v>16</v>
      </c>
      <c r="CR624">
        <v>0</v>
      </c>
      <c r="CW624">
        <v>5558827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"10/21/2020 17:45:22.259"</f>
        <v>10/21/2020 17:45:22.259</v>
      </c>
      <c r="C625" t="str">
        <f t="shared" si="41"/>
        <v>FFDFD3C0</v>
      </c>
      <c r="D625" t="s">
        <v>113</v>
      </c>
      <c r="E625">
        <v>4</v>
      </c>
      <c r="H625">
        <v>162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"17:45:30.219"</f>
        <v>17:45:30.219</v>
      </c>
      <c r="T625" t="str">
        <f>"17:45:30.119"</f>
        <v>17:45:30.119</v>
      </c>
      <c r="U625" t="str">
        <f t="shared" si="40"/>
        <v>A3E2C2</v>
      </c>
      <c r="V625">
        <v>0</v>
      </c>
      <c r="W625">
        <v>0</v>
      </c>
      <c r="X625">
        <v>1</v>
      </c>
      <c r="Z625">
        <v>0</v>
      </c>
      <c r="AA625">
        <v>10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1</v>
      </c>
      <c r="AH625">
        <v>0</v>
      </c>
      <c r="AI625" t="s">
        <v>378</v>
      </c>
      <c r="AJ625">
        <v>30.125263</v>
      </c>
      <c r="AK625" t="s">
        <v>379</v>
      </c>
      <c r="AL625">
        <v>-89.912817000000004</v>
      </c>
      <c r="AM625">
        <v>100</v>
      </c>
      <c r="AN625">
        <v>1400</v>
      </c>
      <c r="AO625" t="s">
        <v>118</v>
      </c>
      <c r="AP625">
        <v>50</v>
      </c>
      <c r="AQ625">
        <v>134</v>
      </c>
      <c r="AR625">
        <v>0</v>
      </c>
      <c r="AZ625">
        <v>1200</v>
      </c>
      <c r="BA625">
        <v>1</v>
      </c>
      <c r="BB625" t="str">
        <f t="shared" si="42"/>
        <v xml:space="preserve">N35DC   </v>
      </c>
      <c r="BC625">
        <v>1</v>
      </c>
      <c r="BE625">
        <v>0</v>
      </c>
      <c r="BF625">
        <v>0</v>
      </c>
      <c r="BG625">
        <v>0</v>
      </c>
      <c r="BH625">
        <v>1500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"17:45:30.221"</f>
        <v>17:45:30.221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341</v>
      </c>
      <c r="CR625">
        <v>0</v>
      </c>
      <c r="CW625">
        <v>16649601</v>
      </c>
      <c r="CY625">
        <v>1</v>
      </c>
      <c r="CZ625">
        <v>0</v>
      </c>
      <c r="DA625">
        <v>0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"10/21/2020 17:45:22.259"</f>
        <v>10/21/2020 17:45:22.259</v>
      </c>
      <c r="C626" t="str">
        <f t="shared" si="41"/>
        <v>FFDFD3C0</v>
      </c>
      <c r="D626" t="s">
        <v>124</v>
      </c>
      <c r="E626">
        <v>2</v>
      </c>
      <c r="H626">
        <v>14</v>
      </c>
      <c r="I626" t="s">
        <v>125</v>
      </c>
      <c r="J626" t="s">
        <v>126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"17:45:30.219"</f>
        <v>17:45:30.219</v>
      </c>
      <c r="T626" t="str">
        <f>"17:45:30.119"</f>
        <v>17:45:30.119</v>
      </c>
      <c r="U626" t="str">
        <f t="shared" si="40"/>
        <v>A3E2C2</v>
      </c>
      <c r="V626">
        <v>0</v>
      </c>
      <c r="W626">
        <v>0</v>
      </c>
      <c r="X626">
        <v>1</v>
      </c>
      <c r="Z626">
        <v>0</v>
      </c>
      <c r="AA626">
        <v>10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1</v>
      </c>
      <c r="AH626">
        <v>0</v>
      </c>
      <c r="AI626" t="s">
        <v>378</v>
      </c>
      <c r="AJ626">
        <v>30.125263</v>
      </c>
      <c r="AK626" t="s">
        <v>379</v>
      </c>
      <c r="AL626">
        <v>-89.912817000000004</v>
      </c>
      <c r="AM626">
        <v>100</v>
      </c>
      <c r="AN626">
        <v>1400</v>
      </c>
      <c r="AO626" t="s">
        <v>118</v>
      </c>
      <c r="AP626">
        <v>50</v>
      </c>
      <c r="AQ626">
        <v>134</v>
      </c>
      <c r="AR626">
        <v>0</v>
      </c>
      <c r="AZ626">
        <v>1200</v>
      </c>
      <c r="BA626">
        <v>1</v>
      </c>
      <c r="BB626" t="str">
        <f t="shared" si="42"/>
        <v xml:space="preserve">N35DC   </v>
      </c>
      <c r="BC626">
        <v>1</v>
      </c>
      <c r="BE626">
        <v>0</v>
      </c>
      <c r="BF626">
        <v>0</v>
      </c>
      <c r="BG626">
        <v>0</v>
      </c>
      <c r="BH626">
        <v>1500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"17:45:30.221"</f>
        <v>17:45:30.221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119</v>
      </c>
      <c r="CQ626">
        <v>341</v>
      </c>
      <c r="CR626">
        <v>0</v>
      </c>
      <c r="CW626">
        <v>16649601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"10/21/2020 17:45:22.259"</f>
        <v>10/21/2020 17:45:22.259</v>
      </c>
      <c r="C627" t="str">
        <f t="shared" si="41"/>
        <v>FFDFD3C0</v>
      </c>
      <c r="D627" t="s">
        <v>130</v>
      </c>
      <c r="E627">
        <v>3</v>
      </c>
      <c r="F627">
        <v>2003</v>
      </c>
      <c r="G627" t="s">
        <v>131</v>
      </c>
      <c r="J627" t="s">
        <v>132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"17:45:30.219"</f>
        <v>17:45:30.219</v>
      </c>
      <c r="T627" t="str">
        <f>"17:45:30.119"</f>
        <v>17:45:30.119</v>
      </c>
      <c r="U627" t="str">
        <f t="shared" si="40"/>
        <v>A3E2C2</v>
      </c>
      <c r="V627">
        <v>0</v>
      </c>
      <c r="W627">
        <v>0</v>
      </c>
      <c r="X627">
        <v>1</v>
      </c>
      <c r="Z627">
        <v>0</v>
      </c>
      <c r="AA627">
        <v>10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1</v>
      </c>
      <c r="AH627">
        <v>0</v>
      </c>
      <c r="AI627" t="s">
        <v>378</v>
      </c>
      <c r="AJ627">
        <v>30.125263</v>
      </c>
      <c r="AK627" t="s">
        <v>379</v>
      </c>
      <c r="AL627">
        <v>-89.912817000000004</v>
      </c>
      <c r="AM627">
        <v>100</v>
      </c>
      <c r="AN627">
        <v>1400</v>
      </c>
      <c r="AO627" t="s">
        <v>118</v>
      </c>
      <c r="AP627">
        <v>50</v>
      </c>
      <c r="AQ627">
        <v>134</v>
      </c>
      <c r="AR627">
        <v>0</v>
      </c>
      <c r="AZ627">
        <v>1200</v>
      </c>
      <c r="BA627">
        <v>1</v>
      </c>
      <c r="BB627" t="str">
        <f t="shared" si="42"/>
        <v xml:space="preserve">N35DC   </v>
      </c>
      <c r="BC627">
        <v>1</v>
      </c>
      <c r="BE627">
        <v>0</v>
      </c>
      <c r="BF627">
        <v>0</v>
      </c>
      <c r="BG627">
        <v>0</v>
      </c>
      <c r="BH627">
        <v>1500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"17:45:30.221"</f>
        <v>17:45:30.221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119</v>
      </c>
      <c r="CQ627">
        <v>341</v>
      </c>
      <c r="CR627">
        <v>0</v>
      </c>
      <c r="CW627">
        <v>16649601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"10/21/2020 17:45:22.259"</f>
        <v>10/21/2020 17:45:22.259</v>
      </c>
      <c r="C628" t="str">
        <f t="shared" si="41"/>
        <v>FFDFD3C0</v>
      </c>
      <c r="D628" t="s">
        <v>128</v>
      </c>
      <c r="E628">
        <v>9</v>
      </c>
      <c r="H628">
        <v>257</v>
      </c>
      <c r="I628" t="s">
        <v>129</v>
      </c>
      <c r="J628" t="s">
        <v>126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"17:45:30.219"</f>
        <v>17:45:30.219</v>
      </c>
      <c r="T628" t="str">
        <f>"17:45:30.119"</f>
        <v>17:45:30.119</v>
      </c>
      <c r="U628" t="str">
        <f t="shared" si="40"/>
        <v>A3E2C2</v>
      </c>
      <c r="V628">
        <v>0</v>
      </c>
      <c r="W628">
        <v>0</v>
      </c>
      <c r="X628">
        <v>1</v>
      </c>
      <c r="Z628">
        <v>0</v>
      </c>
      <c r="AA628">
        <v>10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1</v>
      </c>
      <c r="AH628">
        <v>0</v>
      </c>
      <c r="AI628" t="s">
        <v>378</v>
      </c>
      <c r="AJ628">
        <v>30.125263</v>
      </c>
      <c r="AK628" t="s">
        <v>379</v>
      </c>
      <c r="AL628">
        <v>-89.912817000000004</v>
      </c>
      <c r="AM628">
        <v>100</v>
      </c>
      <c r="AN628">
        <v>1400</v>
      </c>
      <c r="AO628" t="s">
        <v>118</v>
      </c>
      <c r="AP628">
        <v>50</v>
      </c>
      <c r="AQ628">
        <v>134</v>
      </c>
      <c r="AR628">
        <v>0</v>
      </c>
      <c r="AZ628">
        <v>1200</v>
      </c>
      <c r="BA628">
        <v>1</v>
      </c>
      <c r="BB628" t="str">
        <f t="shared" si="42"/>
        <v xml:space="preserve">N35DC   </v>
      </c>
      <c r="BC628">
        <v>1</v>
      </c>
      <c r="BE628">
        <v>0</v>
      </c>
      <c r="BF628">
        <v>0</v>
      </c>
      <c r="BG628">
        <v>0</v>
      </c>
      <c r="BH628">
        <v>1500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"17:45:30.221"</f>
        <v>17:45:30.221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6</v>
      </c>
      <c r="CP628" t="s">
        <v>119</v>
      </c>
      <c r="CQ628">
        <v>341</v>
      </c>
      <c r="CR628">
        <v>0</v>
      </c>
      <c r="CW628">
        <v>16649601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"10/21/2020 17:45:22.259"</f>
        <v>10/21/2020 17:45:22.259</v>
      </c>
      <c r="C629" t="str">
        <f t="shared" si="41"/>
        <v>FFDFD3C0</v>
      </c>
      <c r="D629" t="s">
        <v>133</v>
      </c>
      <c r="E629">
        <v>1</v>
      </c>
      <c r="F629">
        <v>1001</v>
      </c>
      <c r="G629" t="s">
        <v>114</v>
      </c>
      <c r="J629" t="s">
        <v>134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"17:45:30.219"</f>
        <v>17:45:30.219</v>
      </c>
      <c r="T629" t="str">
        <f>"17:45:30.119"</f>
        <v>17:45:30.119</v>
      </c>
      <c r="U629" t="str">
        <f t="shared" si="40"/>
        <v>A3E2C2</v>
      </c>
      <c r="V629">
        <v>0</v>
      </c>
      <c r="W629">
        <v>0</v>
      </c>
      <c r="X629">
        <v>1</v>
      </c>
      <c r="Z629">
        <v>0</v>
      </c>
      <c r="AA629">
        <v>10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1</v>
      </c>
      <c r="AH629">
        <v>0</v>
      </c>
      <c r="AI629" t="s">
        <v>378</v>
      </c>
      <c r="AJ629">
        <v>30.125263</v>
      </c>
      <c r="AK629" t="s">
        <v>379</v>
      </c>
      <c r="AL629">
        <v>-89.912817000000004</v>
      </c>
      <c r="AM629">
        <v>100</v>
      </c>
      <c r="AN629">
        <v>1400</v>
      </c>
      <c r="AO629" t="s">
        <v>118</v>
      </c>
      <c r="AP629">
        <v>50</v>
      </c>
      <c r="AQ629">
        <v>134</v>
      </c>
      <c r="AR629">
        <v>0</v>
      </c>
      <c r="AZ629">
        <v>1200</v>
      </c>
      <c r="BA629">
        <v>1</v>
      </c>
      <c r="BB629" t="str">
        <f t="shared" si="42"/>
        <v xml:space="preserve">N35DC   </v>
      </c>
      <c r="BC629">
        <v>1</v>
      </c>
      <c r="BE629">
        <v>0</v>
      </c>
      <c r="BF629">
        <v>0</v>
      </c>
      <c r="BG629">
        <v>0</v>
      </c>
      <c r="BH629">
        <v>1500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"17:45:30.221"</f>
        <v>17:45:30.221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6</v>
      </c>
      <c r="CP629" t="s">
        <v>119</v>
      </c>
      <c r="CQ629">
        <v>341</v>
      </c>
      <c r="CR629">
        <v>0</v>
      </c>
      <c r="CW629">
        <v>16649601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"10/21/2020 17:45:25.141"</f>
        <v>10/21/2020 17:45:25.141</v>
      </c>
      <c r="C630" t="str">
        <f t="shared" si="41"/>
        <v>FFDFD3C0</v>
      </c>
      <c r="D630" t="s">
        <v>113</v>
      </c>
      <c r="E630">
        <v>4</v>
      </c>
      <c r="H630">
        <v>162</v>
      </c>
      <c r="I630" t="s">
        <v>114</v>
      </c>
      <c r="J630" t="s">
        <v>115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"17:45:33.094"</f>
        <v>17:45:33.094</v>
      </c>
      <c r="T630" t="str">
        <f>"17:45:32.894"</f>
        <v>17:45:32.894</v>
      </c>
      <c r="U630" t="str">
        <f t="shared" si="40"/>
        <v>A3E2C2</v>
      </c>
      <c r="V630">
        <v>0</v>
      </c>
      <c r="W630">
        <v>0</v>
      </c>
      <c r="X630">
        <v>1</v>
      </c>
      <c r="Z630">
        <v>0</v>
      </c>
      <c r="AA630">
        <v>10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1</v>
      </c>
      <c r="AH630">
        <v>0</v>
      </c>
      <c r="AI630" t="s">
        <v>380</v>
      </c>
      <c r="AJ630">
        <v>30.127022</v>
      </c>
      <c r="AK630" t="s">
        <v>381</v>
      </c>
      <c r="AL630">
        <v>-89.912045000000006</v>
      </c>
      <c r="AM630">
        <v>100</v>
      </c>
      <c r="AN630">
        <v>1400</v>
      </c>
      <c r="AO630" t="s">
        <v>118</v>
      </c>
      <c r="AP630">
        <v>50</v>
      </c>
      <c r="AQ630">
        <v>134</v>
      </c>
      <c r="AR630">
        <v>0</v>
      </c>
      <c r="AZ630">
        <v>1200</v>
      </c>
      <c r="BA630">
        <v>1</v>
      </c>
      <c r="BB630" t="str">
        <f t="shared" si="42"/>
        <v xml:space="preserve">N35DC   </v>
      </c>
      <c r="BC630">
        <v>1</v>
      </c>
      <c r="BE630">
        <v>0</v>
      </c>
      <c r="BF630">
        <v>0</v>
      </c>
      <c r="BG630">
        <v>0</v>
      </c>
      <c r="BH630">
        <v>1500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"17:45:33.101"</f>
        <v>17:45:33.101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119</v>
      </c>
      <c r="CQ630">
        <v>341</v>
      </c>
      <c r="CR630">
        <v>0</v>
      </c>
      <c r="CW630">
        <v>16651867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"10/21/2020 17:45:25.141"</f>
        <v>10/21/2020 17:45:25.141</v>
      </c>
      <c r="C631" t="str">
        <f t="shared" si="41"/>
        <v>FFDFD3C0</v>
      </c>
      <c r="D631" t="s">
        <v>128</v>
      </c>
      <c r="E631">
        <v>9</v>
      </c>
      <c r="H631">
        <v>257</v>
      </c>
      <c r="I631" t="s">
        <v>129</v>
      </c>
      <c r="J631" t="s">
        <v>126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"17:45:33.094"</f>
        <v>17:45:33.094</v>
      </c>
      <c r="T631" t="str">
        <f>"17:45:32.894"</f>
        <v>17:45:32.894</v>
      </c>
      <c r="U631" t="str">
        <f t="shared" si="40"/>
        <v>A3E2C2</v>
      </c>
      <c r="V631">
        <v>0</v>
      </c>
      <c r="W631">
        <v>0</v>
      </c>
      <c r="X631">
        <v>1</v>
      </c>
      <c r="Z631">
        <v>0</v>
      </c>
      <c r="AA631">
        <v>10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1</v>
      </c>
      <c r="AH631">
        <v>0</v>
      </c>
      <c r="AI631" t="s">
        <v>380</v>
      </c>
      <c r="AJ631">
        <v>30.127022</v>
      </c>
      <c r="AK631" t="s">
        <v>381</v>
      </c>
      <c r="AL631">
        <v>-89.912045000000006</v>
      </c>
      <c r="AM631">
        <v>100</v>
      </c>
      <c r="AN631">
        <v>1400</v>
      </c>
      <c r="AO631" t="s">
        <v>118</v>
      </c>
      <c r="AP631">
        <v>50</v>
      </c>
      <c r="AQ631">
        <v>134</v>
      </c>
      <c r="AR631">
        <v>0</v>
      </c>
      <c r="AZ631">
        <v>1200</v>
      </c>
      <c r="BA631">
        <v>1</v>
      </c>
      <c r="BB631" t="str">
        <f t="shared" si="42"/>
        <v xml:space="preserve">N35DC   </v>
      </c>
      <c r="BC631">
        <v>1</v>
      </c>
      <c r="BE631">
        <v>0</v>
      </c>
      <c r="BF631">
        <v>0</v>
      </c>
      <c r="BG631">
        <v>0</v>
      </c>
      <c r="BH631">
        <v>1500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"17:45:33.101"</f>
        <v>17:45:33.101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341</v>
      </c>
      <c r="CR631">
        <v>0</v>
      </c>
      <c r="CW631">
        <v>16651867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"10/21/2020 17:45:25.141"</f>
        <v>10/21/2020 17:45:25.141</v>
      </c>
      <c r="C632" t="str">
        <f t="shared" si="41"/>
        <v>FFDFD3C0</v>
      </c>
      <c r="D632" t="s">
        <v>124</v>
      </c>
      <c r="E632">
        <v>2</v>
      </c>
      <c r="H632">
        <v>14</v>
      </c>
      <c r="I632" t="s">
        <v>125</v>
      </c>
      <c r="J632" t="s">
        <v>126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"17:45:33.094"</f>
        <v>17:45:33.094</v>
      </c>
      <c r="T632" t="str">
        <f>"17:45:32.894"</f>
        <v>17:45:32.894</v>
      </c>
      <c r="U632" t="str">
        <f t="shared" si="40"/>
        <v>A3E2C2</v>
      </c>
      <c r="V632">
        <v>0</v>
      </c>
      <c r="W632">
        <v>0</v>
      </c>
      <c r="X632">
        <v>1</v>
      </c>
      <c r="Z632">
        <v>0</v>
      </c>
      <c r="AA632">
        <v>10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1</v>
      </c>
      <c r="AH632">
        <v>0</v>
      </c>
      <c r="AI632" t="s">
        <v>380</v>
      </c>
      <c r="AJ632">
        <v>30.127022</v>
      </c>
      <c r="AK632" t="s">
        <v>381</v>
      </c>
      <c r="AL632">
        <v>-89.912045000000006</v>
      </c>
      <c r="AM632">
        <v>100</v>
      </c>
      <c r="AN632">
        <v>1400</v>
      </c>
      <c r="AO632" t="s">
        <v>118</v>
      </c>
      <c r="AP632">
        <v>50</v>
      </c>
      <c r="AQ632">
        <v>134</v>
      </c>
      <c r="AR632">
        <v>0</v>
      </c>
      <c r="AZ632">
        <v>1200</v>
      </c>
      <c r="BA632">
        <v>1</v>
      </c>
      <c r="BB632" t="str">
        <f t="shared" si="42"/>
        <v xml:space="preserve">N35DC   </v>
      </c>
      <c r="BC632">
        <v>1</v>
      </c>
      <c r="BE632">
        <v>0</v>
      </c>
      <c r="BF632">
        <v>0</v>
      </c>
      <c r="BG632">
        <v>0</v>
      </c>
      <c r="BH632">
        <v>1500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"17:45:33.101"</f>
        <v>17:45:33.101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341</v>
      </c>
      <c r="CR632">
        <v>0</v>
      </c>
      <c r="CW632">
        <v>16651867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"10/21/2020 17:45:25.141"</f>
        <v>10/21/2020 17:45:25.141</v>
      </c>
      <c r="C633" t="str">
        <f t="shared" si="41"/>
        <v>FFDFD3C0</v>
      </c>
      <c r="D633" t="s">
        <v>130</v>
      </c>
      <c r="E633">
        <v>3</v>
      </c>
      <c r="F633">
        <v>2003</v>
      </c>
      <c r="G633" t="s">
        <v>131</v>
      </c>
      <c r="J633" t="s">
        <v>132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"17:45:33.094"</f>
        <v>17:45:33.094</v>
      </c>
      <c r="T633" t="str">
        <f>"17:45:32.894"</f>
        <v>17:45:32.894</v>
      </c>
      <c r="U633" t="str">
        <f t="shared" si="40"/>
        <v>A3E2C2</v>
      </c>
      <c r="V633">
        <v>0</v>
      </c>
      <c r="W633">
        <v>0</v>
      </c>
      <c r="X633">
        <v>1</v>
      </c>
      <c r="Z633">
        <v>0</v>
      </c>
      <c r="AA633">
        <v>10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1</v>
      </c>
      <c r="AH633">
        <v>0</v>
      </c>
      <c r="AI633" t="s">
        <v>380</v>
      </c>
      <c r="AJ633">
        <v>30.127022</v>
      </c>
      <c r="AK633" t="s">
        <v>381</v>
      </c>
      <c r="AL633">
        <v>-89.912045000000006</v>
      </c>
      <c r="AM633">
        <v>100</v>
      </c>
      <c r="AN633">
        <v>1400</v>
      </c>
      <c r="AO633" t="s">
        <v>118</v>
      </c>
      <c r="AP633">
        <v>50</v>
      </c>
      <c r="AQ633">
        <v>134</v>
      </c>
      <c r="AR633">
        <v>0</v>
      </c>
      <c r="AZ633">
        <v>1200</v>
      </c>
      <c r="BA633">
        <v>1</v>
      </c>
      <c r="BB633" t="str">
        <f t="shared" si="42"/>
        <v xml:space="preserve">N35DC   </v>
      </c>
      <c r="BC633">
        <v>1</v>
      </c>
      <c r="BE633">
        <v>0</v>
      </c>
      <c r="BF633">
        <v>0</v>
      </c>
      <c r="BG633">
        <v>0</v>
      </c>
      <c r="BH633">
        <v>1500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"17:45:33.101"</f>
        <v>17:45:33.101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341</v>
      </c>
      <c r="CR633">
        <v>0</v>
      </c>
      <c r="CW633">
        <v>16651867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"10/21/2020 17:45:25.141"</f>
        <v>10/21/2020 17:45:25.141</v>
      </c>
      <c r="C634" t="str">
        <f t="shared" si="41"/>
        <v>FFDFD3C0</v>
      </c>
      <c r="D634" t="s">
        <v>133</v>
      </c>
      <c r="E634">
        <v>1</v>
      </c>
      <c r="F634">
        <v>1001</v>
      </c>
      <c r="G634" t="s">
        <v>114</v>
      </c>
      <c r="J634" t="s">
        <v>134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"17:45:33.094"</f>
        <v>17:45:33.094</v>
      </c>
      <c r="T634" t="str">
        <f>"17:45:32.894"</f>
        <v>17:45:32.894</v>
      </c>
      <c r="U634" t="str">
        <f t="shared" si="40"/>
        <v>A3E2C2</v>
      </c>
      <c r="V634">
        <v>0</v>
      </c>
      <c r="W634">
        <v>0</v>
      </c>
      <c r="X634">
        <v>1</v>
      </c>
      <c r="Z634">
        <v>0</v>
      </c>
      <c r="AA634">
        <v>10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1</v>
      </c>
      <c r="AH634">
        <v>0</v>
      </c>
      <c r="AI634" t="s">
        <v>380</v>
      </c>
      <c r="AJ634">
        <v>30.127022</v>
      </c>
      <c r="AK634" t="s">
        <v>381</v>
      </c>
      <c r="AL634">
        <v>-89.912045000000006</v>
      </c>
      <c r="AM634">
        <v>100</v>
      </c>
      <c r="AN634">
        <v>1400</v>
      </c>
      <c r="AO634" t="s">
        <v>118</v>
      </c>
      <c r="AP634">
        <v>50</v>
      </c>
      <c r="AQ634">
        <v>134</v>
      </c>
      <c r="AR634">
        <v>0</v>
      </c>
      <c r="AZ634">
        <v>1200</v>
      </c>
      <c r="BA634">
        <v>1</v>
      </c>
      <c r="BB634" t="str">
        <f t="shared" si="42"/>
        <v xml:space="preserve">N35DC   </v>
      </c>
      <c r="BC634">
        <v>1</v>
      </c>
      <c r="BE634">
        <v>0</v>
      </c>
      <c r="BF634">
        <v>0</v>
      </c>
      <c r="BG634">
        <v>0</v>
      </c>
      <c r="BH634">
        <v>1500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"17:45:33.101"</f>
        <v>17:45:33.101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341</v>
      </c>
      <c r="CR634">
        <v>0</v>
      </c>
      <c r="CW634">
        <v>16651867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"10/21/2020 17:45:26.151"</f>
        <v>10/21/2020 17:45:26.151</v>
      </c>
      <c r="C635" t="str">
        <f t="shared" si="41"/>
        <v>FFDFD3C0</v>
      </c>
      <c r="D635" t="s">
        <v>113</v>
      </c>
      <c r="E635">
        <v>4</v>
      </c>
      <c r="H635">
        <v>162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"17:45:34.102"</f>
        <v>17:45:34.102</v>
      </c>
      <c r="T635" t="str">
        <f>"17:45:33.902"</f>
        <v>17:45:33.902</v>
      </c>
      <c r="U635" t="str">
        <f t="shared" si="40"/>
        <v>A3E2C2</v>
      </c>
      <c r="V635">
        <v>0</v>
      </c>
      <c r="W635">
        <v>0</v>
      </c>
      <c r="X635">
        <v>1</v>
      </c>
      <c r="Z635">
        <v>0</v>
      </c>
      <c r="AA635">
        <v>10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1</v>
      </c>
      <c r="AH635">
        <v>0</v>
      </c>
      <c r="AI635" t="s">
        <v>382</v>
      </c>
      <c r="AJ635">
        <v>30.127666000000001</v>
      </c>
      <c r="AK635" t="s">
        <v>383</v>
      </c>
      <c r="AL635">
        <v>-89.911788000000001</v>
      </c>
      <c r="AM635">
        <v>100</v>
      </c>
      <c r="AN635">
        <v>1400</v>
      </c>
      <c r="AO635" t="s">
        <v>118</v>
      </c>
      <c r="AP635">
        <v>50</v>
      </c>
      <c r="AQ635">
        <v>134</v>
      </c>
      <c r="AR635">
        <v>-64</v>
      </c>
      <c r="AZ635">
        <v>1200</v>
      </c>
      <c r="BA635">
        <v>1</v>
      </c>
      <c r="BB635" t="str">
        <f t="shared" si="42"/>
        <v xml:space="preserve">N35DC   </v>
      </c>
      <c r="BC635">
        <v>1</v>
      </c>
      <c r="BE635">
        <v>0</v>
      </c>
      <c r="BF635">
        <v>0</v>
      </c>
      <c r="BG635">
        <v>0</v>
      </c>
      <c r="BH635">
        <v>1500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"17:45:34.106"</f>
        <v>17:45:34.106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16</v>
      </c>
      <c r="CR635">
        <v>0</v>
      </c>
      <c r="CW635">
        <v>5562338</v>
      </c>
      <c r="CY635">
        <v>1</v>
      </c>
      <c r="CZ635">
        <v>0</v>
      </c>
      <c r="DA635">
        <v>0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"10/21/2020 17:45:26.151"</f>
        <v>10/21/2020 17:45:26.151</v>
      </c>
      <c r="C636" t="str">
        <f t="shared" si="41"/>
        <v>FFDFD3C0</v>
      </c>
      <c r="D636" t="s">
        <v>128</v>
      </c>
      <c r="E636">
        <v>9</v>
      </c>
      <c r="H636">
        <v>257</v>
      </c>
      <c r="I636" t="s">
        <v>129</v>
      </c>
      <c r="J636" t="s">
        <v>126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"17:45:34.102"</f>
        <v>17:45:34.102</v>
      </c>
      <c r="T636" t="str">
        <f>"17:45:33.902"</f>
        <v>17:45:33.902</v>
      </c>
      <c r="U636" t="str">
        <f t="shared" si="40"/>
        <v>A3E2C2</v>
      </c>
      <c r="V636">
        <v>0</v>
      </c>
      <c r="W636">
        <v>0</v>
      </c>
      <c r="X636">
        <v>1</v>
      </c>
      <c r="Z636">
        <v>0</v>
      </c>
      <c r="AA636">
        <v>10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1</v>
      </c>
      <c r="AH636">
        <v>0</v>
      </c>
      <c r="AI636" t="s">
        <v>382</v>
      </c>
      <c r="AJ636">
        <v>30.127666000000001</v>
      </c>
      <c r="AK636" t="s">
        <v>383</v>
      </c>
      <c r="AL636">
        <v>-89.911788000000001</v>
      </c>
      <c r="AM636">
        <v>100</v>
      </c>
      <c r="AN636">
        <v>1400</v>
      </c>
      <c r="AO636" t="s">
        <v>118</v>
      </c>
      <c r="AP636">
        <v>50</v>
      </c>
      <c r="AQ636">
        <v>134</v>
      </c>
      <c r="AR636">
        <v>-64</v>
      </c>
      <c r="AZ636">
        <v>1200</v>
      </c>
      <c r="BA636">
        <v>1</v>
      </c>
      <c r="BB636" t="str">
        <f t="shared" si="42"/>
        <v xml:space="preserve">N35DC   </v>
      </c>
      <c r="BC636">
        <v>1</v>
      </c>
      <c r="BE636">
        <v>0</v>
      </c>
      <c r="BF636">
        <v>0</v>
      </c>
      <c r="BG636">
        <v>0</v>
      </c>
      <c r="BH636">
        <v>1500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"17:45:34.106"</f>
        <v>17:45:34.106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16</v>
      </c>
      <c r="CR636">
        <v>0</v>
      </c>
      <c r="CW636">
        <v>5562338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"10/21/2020 17:45:26.151"</f>
        <v>10/21/2020 17:45:26.151</v>
      </c>
      <c r="C637" t="str">
        <f t="shared" si="41"/>
        <v>FFDFD3C0</v>
      </c>
      <c r="D637" t="s">
        <v>124</v>
      </c>
      <c r="E637">
        <v>2</v>
      </c>
      <c r="H637">
        <v>14</v>
      </c>
      <c r="I637" t="s">
        <v>125</v>
      </c>
      <c r="J637" t="s">
        <v>126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"17:45:34.102"</f>
        <v>17:45:34.102</v>
      </c>
      <c r="T637" t="str">
        <f>"17:45:33.902"</f>
        <v>17:45:33.902</v>
      </c>
      <c r="U637" t="str">
        <f t="shared" si="40"/>
        <v>A3E2C2</v>
      </c>
      <c r="V637">
        <v>0</v>
      </c>
      <c r="W637">
        <v>0</v>
      </c>
      <c r="X637">
        <v>1</v>
      </c>
      <c r="Z637">
        <v>0</v>
      </c>
      <c r="AA637">
        <v>10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1</v>
      </c>
      <c r="AH637">
        <v>0</v>
      </c>
      <c r="AI637" t="s">
        <v>382</v>
      </c>
      <c r="AJ637">
        <v>30.127666000000001</v>
      </c>
      <c r="AK637" t="s">
        <v>383</v>
      </c>
      <c r="AL637">
        <v>-89.911788000000001</v>
      </c>
      <c r="AM637">
        <v>100</v>
      </c>
      <c r="AN637">
        <v>1400</v>
      </c>
      <c r="AO637" t="s">
        <v>118</v>
      </c>
      <c r="AP637">
        <v>50</v>
      </c>
      <c r="AQ637">
        <v>134</v>
      </c>
      <c r="AR637">
        <v>-64</v>
      </c>
      <c r="AZ637">
        <v>1200</v>
      </c>
      <c r="BA637">
        <v>1</v>
      </c>
      <c r="BB637" t="str">
        <f t="shared" si="42"/>
        <v xml:space="preserve">N35DC   </v>
      </c>
      <c r="BC637">
        <v>1</v>
      </c>
      <c r="BE637">
        <v>0</v>
      </c>
      <c r="BF637">
        <v>0</v>
      </c>
      <c r="BG637">
        <v>0</v>
      </c>
      <c r="BH637">
        <v>1500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"17:45:34.106"</f>
        <v>17:45:34.106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707</v>
      </c>
      <c r="CR637">
        <v>0</v>
      </c>
      <c r="CW637">
        <v>6189755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"10/21/2020 17:45:26.151"</f>
        <v>10/21/2020 17:45:26.151</v>
      </c>
      <c r="C638" t="str">
        <f t="shared" si="41"/>
        <v>FFDFD3C0</v>
      </c>
      <c r="D638" t="s">
        <v>130</v>
      </c>
      <c r="E638">
        <v>3</v>
      </c>
      <c r="F638">
        <v>2003</v>
      </c>
      <c r="G638" t="s">
        <v>131</v>
      </c>
      <c r="J638" t="s">
        <v>132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"17:45:34.102"</f>
        <v>17:45:34.102</v>
      </c>
      <c r="T638" t="str">
        <f>"17:45:33.902"</f>
        <v>17:45:33.902</v>
      </c>
      <c r="U638" t="str">
        <f t="shared" si="40"/>
        <v>A3E2C2</v>
      </c>
      <c r="V638">
        <v>0</v>
      </c>
      <c r="W638">
        <v>0</v>
      </c>
      <c r="X638">
        <v>1</v>
      </c>
      <c r="Z638">
        <v>0</v>
      </c>
      <c r="AA638">
        <v>10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1</v>
      </c>
      <c r="AH638">
        <v>0</v>
      </c>
      <c r="AI638" t="s">
        <v>382</v>
      </c>
      <c r="AJ638">
        <v>30.127666000000001</v>
      </c>
      <c r="AK638" t="s">
        <v>383</v>
      </c>
      <c r="AL638">
        <v>-89.911788000000001</v>
      </c>
      <c r="AM638">
        <v>100</v>
      </c>
      <c r="AN638">
        <v>1400</v>
      </c>
      <c r="AO638" t="s">
        <v>118</v>
      </c>
      <c r="AP638">
        <v>50</v>
      </c>
      <c r="AQ638">
        <v>134</v>
      </c>
      <c r="AR638">
        <v>-64</v>
      </c>
      <c r="AZ638">
        <v>1200</v>
      </c>
      <c r="BA638">
        <v>1</v>
      </c>
      <c r="BB638" t="str">
        <f t="shared" si="42"/>
        <v xml:space="preserve">N35DC   </v>
      </c>
      <c r="BC638">
        <v>1</v>
      </c>
      <c r="BE638">
        <v>0</v>
      </c>
      <c r="BF638">
        <v>0</v>
      </c>
      <c r="BG638">
        <v>0</v>
      </c>
      <c r="BH638">
        <v>1500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"17:45:34.106"</f>
        <v>17:45:34.106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6</v>
      </c>
      <c r="CP638" t="s">
        <v>119</v>
      </c>
      <c r="CQ638">
        <v>707</v>
      </c>
      <c r="CR638">
        <v>0</v>
      </c>
      <c r="CW638">
        <v>6189755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"10/21/2020 17:45:26.151"</f>
        <v>10/21/2020 17:45:26.151</v>
      </c>
      <c r="C639" t="str">
        <f t="shared" si="41"/>
        <v>FFDFD3C0</v>
      </c>
      <c r="D639" t="s">
        <v>133</v>
      </c>
      <c r="E639">
        <v>1</v>
      </c>
      <c r="F639">
        <v>1001</v>
      </c>
      <c r="G639" t="s">
        <v>114</v>
      </c>
      <c r="J639" t="s">
        <v>134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"17:45:34.102"</f>
        <v>17:45:34.102</v>
      </c>
      <c r="T639" t="str">
        <f>"17:45:33.902"</f>
        <v>17:45:33.902</v>
      </c>
      <c r="U639" t="str">
        <f t="shared" si="40"/>
        <v>A3E2C2</v>
      </c>
      <c r="V639">
        <v>0</v>
      </c>
      <c r="W639">
        <v>0</v>
      </c>
      <c r="X639">
        <v>1</v>
      </c>
      <c r="Z639">
        <v>0</v>
      </c>
      <c r="AA639">
        <v>10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1</v>
      </c>
      <c r="AH639">
        <v>0</v>
      </c>
      <c r="AI639" t="s">
        <v>382</v>
      </c>
      <c r="AJ639">
        <v>30.127666000000001</v>
      </c>
      <c r="AK639" t="s">
        <v>383</v>
      </c>
      <c r="AL639">
        <v>-89.911788000000001</v>
      </c>
      <c r="AM639">
        <v>100</v>
      </c>
      <c r="AN639">
        <v>1400</v>
      </c>
      <c r="AO639" t="s">
        <v>118</v>
      </c>
      <c r="AP639">
        <v>50</v>
      </c>
      <c r="AQ639">
        <v>134</v>
      </c>
      <c r="AR639">
        <v>-64</v>
      </c>
      <c r="AZ639">
        <v>1200</v>
      </c>
      <c r="BA639">
        <v>1</v>
      </c>
      <c r="BB639" t="str">
        <f t="shared" si="42"/>
        <v xml:space="preserve">N35DC   </v>
      </c>
      <c r="BC639">
        <v>1</v>
      </c>
      <c r="BE639">
        <v>0</v>
      </c>
      <c r="BF639">
        <v>0</v>
      </c>
      <c r="BG639">
        <v>0</v>
      </c>
      <c r="BH639">
        <v>1500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"17:45:34.106"</f>
        <v>17:45:34.106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6</v>
      </c>
      <c r="CP639" t="s">
        <v>119</v>
      </c>
      <c r="CQ639">
        <v>16</v>
      </c>
      <c r="CR639">
        <v>0</v>
      </c>
      <c r="CW639">
        <v>5562338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"10/21/2020 17:45:27.046"</f>
        <v>10/21/2020 17:45:27.046</v>
      </c>
      <c r="C640" t="str">
        <f t="shared" si="41"/>
        <v>FFDFD3C0</v>
      </c>
      <c r="D640" t="s">
        <v>128</v>
      </c>
      <c r="E640">
        <v>9</v>
      </c>
      <c r="H640">
        <v>257</v>
      </c>
      <c r="I640" t="s">
        <v>129</v>
      </c>
      <c r="J640" t="s">
        <v>126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"17:45:34.969"</f>
        <v>17:45:34.969</v>
      </c>
      <c r="T640" t="str">
        <f>"17:45:34.869"</f>
        <v>17:45:34.869</v>
      </c>
      <c r="U640" t="str">
        <f t="shared" si="40"/>
        <v>A3E2C2</v>
      </c>
      <c r="V640">
        <v>0</v>
      </c>
      <c r="W640">
        <v>0</v>
      </c>
      <c r="X640">
        <v>1</v>
      </c>
      <c r="Z640">
        <v>0</v>
      </c>
      <c r="AA640">
        <v>10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1</v>
      </c>
      <c r="AH640">
        <v>0</v>
      </c>
      <c r="AI640" t="s">
        <v>384</v>
      </c>
      <c r="AJ640">
        <v>30.128223999999999</v>
      </c>
      <c r="AK640" t="s">
        <v>385</v>
      </c>
      <c r="AL640">
        <v>-89.911573000000004</v>
      </c>
      <c r="AM640">
        <v>100</v>
      </c>
      <c r="AN640">
        <v>1400</v>
      </c>
      <c r="AO640" t="s">
        <v>118</v>
      </c>
      <c r="AP640">
        <v>50</v>
      </c>
      <c r="AQ640">
        <v>134</v>
      </c>
      <c r="AR640">
        <v>-64</v>
      </c>
      <c r="AZ640">
        <v>1200</v>
      </c>
      <c r="BA640">
        <v>1</v>
      </c>
      <c r="BB640" t="str">
        <f t="shared" si="42"/>
        <v xml:space="preserve">N35DC   </v>
      </c>
      <c r="BC640">
        <v>1</v>
      </c>
      <c r="BE640">
        <v>0</v>
      </c>
      <c r="BF640">
        <v>0</v>
      </c>
      <c r="BG640">
        <v>0</v>
      </c>
      <c r="BH640">
        <v>1500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"17:45:34.976"</f>
        <v>17:45:34.976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6</v>
      </c>
      <c r="CP640" t="s">
        <v>119</v>
      </c>
      <c r="CQ640">
        <v>341</v>
      </c>
      <c r="CR640">
        <v>0</v>
      </c>
      <c r="CW640">
        <v>16653289</v>
      </c>
      <c r="CY640">
        <v>1</v>
      </c>
      <c r="CZ640">
        <v>0</v>
      </c>
      <c r="DA640">
        <v>0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"10/21/2020 17:45:27.046"</f>
        <v>10/21/2020 17:45:27.046</v>
      </c>
      <c r="C641" t="str">
        <f t="shared" si="41"/>
        <v>FFDFD3C0</v>
      </c>
      <c r="D641" t="s">
        <v>130</v>
      </c>
      <c r="E641">
        <v>3</v>
      </c>
      <c r="F641">
        <v>2003</v>
      </c>
      <c r="G641" t="s">
        <v>131</v>
      </c>
      <c r="J641" t="s">
        <v>132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"17:45:34.969"</f>
        <v>17:45:34.969</v>
      </c>
      <c r="T641" t="str">
        <f>"17:45:34.869"</f>
        <v>17:45:34.869</v>
      </c>
      <c r="U641" t="str">
        <f t="shared" si="40"/>
        <v>A3E2C2</v>
      </c>
      <c r="V641">
        <v>0</v>
      </c>
      <c r="W641">
        <v>0</v>
      </c>
      <c r="X641">
        <v>1</v>
      </c>
      <c r="Z641">
        <v>0</v>
      </c>
      <c r="AA641">
        <v>10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1</v>
      </c>
      <c r="AH641">
        <v>0</v>
      </c>
      <c r="AI641" t="s">
        <v>384</v>
      </c>
      <c r="AJ641">
        <v>30.128223999999999</v>
      </c>
      <c r="AK641" t="s">
        <v>385</v>
      </c>
      <c r="AL641">
        <v>-89.911573000000004</v>
      </c>
      <c r="AM641">
        <v>100</v>
      </c>
      <c r="AN641">
        <v>1400</v>
      </c>
      <c r="AO641" t="s">
        <v>118</v>
      </c>
      <c r="AP641">
        <v>50</v>
      </c>
      <c r="AQ641">
        <v>134</v>
      </c>
      <c r="AR641">
        <v>-64</v>
      </c>
      <c r="AZ641">
        <v>1200</v>
      </c>
      <c r="BA641">
        <v>1</v>
      </c>
      <c r="BB641" t="str">
        <f t="shared" si="42"/>
        <v xml:space="preserve">N35DC   </v>
      </c>
      <c r="BC641">
        <v>1</v>
      </c>
      <c r="BE641">
        <v>0</v>
      </c>
      <c r="BF641">
        <v>0</v>
      </c>
      <c r="BG641">
        <v>0</v>
      </c>
      <c r="BH641">
        <v>1500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"17:45:34.976"</f>
        <v>17:45:34.976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6</v>
      </c>
      <c r="CP641" t="s">
        <v>119</v>
      </c>
      <c r="CQ641">
        <v>341</v>
      </c>
      <c r="CR641">
        <v>0</v>
      </c>
      <c r="CW641">
        <v>16653289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"10/21/2020 17:45:27.046"</f>
        <v>10/21/2020 17:45:27.046</v>
      </c>
      <c r="C642" t="str">
        <f t="shared" si="41"/>
        <v>FFDFD3C0</v>
      </c>
      <c r="D642" t="s">
        <v>124</v>
      </c>
      <c r="E642">
        <v>2</v>
      </c>
      <c r="H642">
        <v>14</v>
      </c>
      <c r="I642" t="s">
        <v>125</v>
      </c>
      <c r="J642" t="s">
        <v>126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"17:45:34.969"</f>
        <v>17:45:34.969</v>
      </c>
      <c r="T642" t="str">
        <f>"17:45:34.869"</f>
        <v>17:45:34.869</v>
      </c>
      <c r="U642" t="str">
        <f t="shared" ref="U642:U705" si="43">"A3E2C2"</f>
        <v>A3E2C2</v>
      </c>
      <c r="V642">
        <v>0</v>
      </c>
      <c r="W642">
        <v>0</v>
      </c>
      <c r="X642">
        <v>1</v>
      </c>
      <c r="Z642">
        <v>0</v>
      </c>
      <c r="AA642">
        <v>10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1</v>
      </c>
      <c r="AH642">
        <v>0</v>
      </c>
      <c r="AI642" t="s">
        <v>384</v>
      </c>
      <c r="AJ642">
        <v>30.128223999999999</v>
      </c>
      <c r="AK642" t="s">
        <v>385</v>
      </c>
      <c r="AL642">
        <v>-89.911573000000004</v>
      </c>
      <c r="AM642">
        <v>100</v>
      </c>
      <c r="AN642">
        <v>1400</v>
      </c>
      <c r="AO642" t="s">
        <v>118</v>
      </c>
      <c r="AP642">
        <v>50</v>
      </c>
      <c r="AQ642">
        <v>134</v>
      </c>
      <c r="AR642">
        <v>-64</v>
      </c>
      <c r="AZ642">
        <v>1200</v>
      </c>
      <c r="BA642">
        <v>1</v>
      </c>
      <c r="BB642" t="str">
        <f t="shared" si="42"/>
        <v xml:space="preserve">N35DC   </v>
      </c>
      <c r="BC642">
        <v>1</v>
      </c>
      <c r="BE642">
        <v>0</v>
      </c>
      <c r="BF642">
        <v>0</v>
      </c>
      <c r="BG642">
        <v>0</v>
      </c>
      <c r="BH642">
        <v>1500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"17:45:34.976"</f>
        <v>17:45:34.976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341</v>
      </c>
      <c r="CR642">
        <v>0</v>
      </c>
      <c r="CW642">
        <v>16653289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"10/21/2020 17:45:27.046"</f>
        <v>10/21/2020 17:45:27.046</v>
      </c>
      <c r="C643" t="str">
        <f t="shared" si="41"/>
        <v>FFDFD3C0</v>
      </c>
      <c r="D643" t="s">
        <v>133</v>
      </c>
      <c r="E643">
        <v>1</v>
      </c>
      <c r="F643">
        <v>1001</v>
      </c>
      <c r="G643" t="s">
        <v>114</v>
      </c>
      <c r="J643" t="s">
        <v>134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"17:45:34.969"</f>
        <v>17:45:34.969</v>
      </c>
      <c r="T643" t="str">
        <f>"17:45:34.869"</f>
        <v>17:45:34.869</v>
      </c>
      <c r="U643" t="str">
        <f t="shared" si="43"/>
        <v>A3E2C2</v>
      </c>
      <c r="V643">
        <v>0</v>
      </c>
      <c r="W643">
        <v>0</v>
      </c>
      <c r="X643">
        <v>1</v>
      </c>
      <c r="Z643">
        <v>0</v>
      </c>
      <c r="AA643">
        <v>10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1</v>
      </c>
      <c r="AH643">
        <v>0</v>
      </c>
      <c r="AI643" t="s">
        <v>384</v>
      </c>
      <c r="AJ643">
        <v>30.128223999999999</v>
      </c>
      <c r="AK643" t="s">
        <v>385</v>
      </c>
      <c r="AL643">
        <v>-89.911573000000004</v>
      </c>
      <c r="AM643">
        <v>100</v>
      </c>
      <c r="AN643">
        <v>1400</v>
      </c>
      <c r="AO643" t="s">
        <v>118</v>
      </c>
      <c r="AP643">
        <v>50</v>
      </c>
      <c r="AQ643">
        <v>134</v>
      </c>
      <c r="AR643">
        <v>-64</v>
      </c>
      <c r="AZ643">
        <v>1200</v>
      </c>
      <c r="BA643">
        <v>1</v>
      </c>
      <c r="BB643" t="str">
        <f t="shared" si="42"/>
        <v xml:space="preserve">N35DC   </v>
      </c>
      <c r="BC643">
        <v>1</v>
      </c>
      <c r="BE643">
        <v>0</v>
      </c>
      <c r="BF643">
        <v>0</v>
      </c>
      <c r="BG643">
        <v>0</v>
      </c>
      <c r="BH643">
        <v>1500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"17:45:34.976"</f>
        <v>17:45:34.976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6</v>
      </c>
      <c r="CP643" t="s">
        <v>119</v>
      </c>
      <c r="CQ643">
        <v>341</v>
      </c>
      <c r="CR643">
        <v>0</v>
      </c>
      <c r="CW643">
        <v>16653289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"10/21/2020 17:45:27.046"</f>
        <v>10/21/2020 17:45:27.046</v>
      </c>
      <c r="C644" t="str">
        <f t="shared" si="41"/>
        <v>FFDFD3C0</v>
      </c>
      <c r="D644" t="s">
        <v>113</v>
      </c>
      <c r="E644">
        <v>4</v>
      </c>
      <c r="H644">
        <v>162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"17:45:34.969"</f>
        <v>17:45:34.969</v>
      </c>
      <c r="T644" t="str">
        <f>"17:45:34.869"</f>
        <v>17:45:34.869</v>
      </c>
      <c r="U644" t="str">
        <f t="shared" si="43"/>
        <v>A3E2C2</v>
      </c>
      <c r="V644">
        <v>0</v>
      </c>
      <c r="W644">
        <v>0</v>
      </c>
      <c r="X644">
        <v>1</v>
      </c>
      <c r="Z644">
        <v>0</v>
      </c>
      <c r="AA644">
        <v>10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1</v>
      </c>
      <c r="AH644">
        <v>0</v>
      </c>
      <c r="AI644" t="s">
        <v>384</v>
      </c>
      <c r="AJ644">
        <v>30.128223999999999</v>
      </c>
      <c r="AK644" t="s">
        <v>385</v>
      </c>
      <c r="AL644">
        <v>-89.911573000000004</v>
      </c>
      <c r="AM644">
        <v>100</v>
      </c>
      <c r="AN644">
        <v>1400</v>
      </c>
      <c r="AO644" t="s">
        <v>118</v>
      </c>
      <c r="AP644">
        <v>50</v>
      </c>
      <c r="AQ644">
        <v>134</v>
      </c>
      <c r="AR644">
        <v>-64</v>
      </c>
      <c r="AZ644">
        <v>1200</v>
      </c>
      <c r="BA644">
        <v>1</v>
      </c>
      <c r="BB644" t="str">
        <f t="shared" si="42"/>
        <v xml:space="preserve">N35DC   </v>
      </c>
      <c r="BC644">
        <v>1</v>
      </c>
      <c r="BE644">
        <v>0</v>
      </c>
      <c r="BF644">
        <v>0</v>
      </c>
      <c r="BG644">
        <v>0</v>
      </c>
      <c r="BH644">
        <v>1500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"17:45:34.976"</f>
        <v>17:45:34.976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6</v>
      </c>
      <c r="CP644" t="s">
        <v>119</v>
      </c>
      <c r="CQ644">
        <v>341</v>
      </c>
      <c r="CR644">
        <v>0</v>
      </c>
      <c r="CW644">
        <v>16653289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"10/21/2020 17:45:28.111"</f>
        <v>10/21/2020 17:45:28.111</v>
      </c>
      <c r="C645" t="str">
        <f t="shared" si="41"/>
        <v>FFDFD3C0</v>
      </c>
      <c r="D645" t="s">
        <v>130</v>
      </c>
      <c r="E645">
        <v>3</v>
      </c>
      <c r="F645">
        <v>2003</v>
      </c>
      <c r="G645" t="s">
        <v>131</v>
      </c>
      <c r="J645" t="s">
        <v>132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"17:45:36.055"</f>
        <v>17:45:36.055</v>
      </c>
      <c r="T645" t="str">
        <f>"17:45:35.855"</f>
        <v>17:45:35.855</v>
      </c>
      <c r="U645" t="str">
        <f t="shared" si="43"/>
        <v>A3E2C2</v>
      </c>
      <c r="V645">
        <v>0</v>
      </c>
      <c r="W645">
        <v>0</v>
      </c>
      <c r="X645">
        <v>1</v>
      </c>
      <c r="Z645">
        <v>0</v>
      </c>
      <c r="AA645">
        <v>10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1</v>
      </c>
      <c r="AH645">
        <v>0</v>
      </c>
      <c r="AI645" t="s">
        <v>386</v>
      </c>
      <c r="AJ645">
        <v>30.128910999999999</v>
      </c>
      <c r="AK645" t="s">
        <v>387</v>
      </c>
      <c r="AL645">
        <v>-89.911293999999998</v>
      </c>
      <c r="AM645">
        <v>100</v>
      </c>
      <c r="AN645">
        <v>1400</v>
      </c>
      <c r="AO645" t="s">
        <v>118</v>
      </c>
      <c r="AP645">
        <v>50</v>
      </c>
      <c r="AQ645">
        <v>134</v>
      </c>
      <c r="AR645">
        <v>-64</v>
      </c>
      <c r="AZ645">
        <v>1200</v>
      </c>
      <c r="BA645">
        <v>1</v>
      </c>
      <c r="BB645" t="str">
        <f t="shared" si="42"/>
        <v xml:space="preserve">N35DC   </v>
      </c>
      <c r="BC645">
        <v>1</v>
      </c>
      <c r="BE645">
        <v>0</v>
      </c>
      <c r="BF645">
        <v>0</v>
      </c>
      <c r="BG645">
        <v>0</v>
      </c>
      <c r="BH645">
        <v>1500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"17:45:36.056"</f>
        <v>17:45:36.056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6</v>
      </c>
      <c r="CP645" t="s">
        <v>119</v>
      </c>
      <c r="CQ645">
        <v>341</v>
      </c>
      <c r="CR645">
        <v>0</v>
      </c>
      <c r="CW645">
        <v>16654151</v>
      </c>
      <c r="CY645">
        <v>1</v>
      </c>
      <c r="CZ645">
        <v>0</v>
      </c>
      <c r="DA645">
        <v>0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"10/21/2020 17:45:28.111"</f>
        <v>10/21/2020 17:45:28.111</v>
      </c>
      <c r="C646" t="str">
        <f t="shared" si="41"/>
        <v>FFDFD3C0</v>
      </c>
      <c r="D646" t="s">
        <v>113</v>
      </c>
      <c r="E646">
        <v>4</v>
      </c>
      <c r="H646">
        <v>162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"17:45:36.055"</f>
        <v>17:45:36.055</v>
      </c>
      <c r="T646" t="str">
        <f>"17:45:35.855"</f>
        <v>17:45:35.855</v>
      </c>
      <c r="U646" t="str">
        <f t="shared" si="43"/>
        <v>A3E2C2</v>
      </c>
      <c r="V646">
        <v>0</v>
      </c>
      <c r="W646">
        <v>0</v>
      </c>
      <c r="X646">
        <v>1</v>
      </c>
      <c r="Z646">
        <v>0</v>
      </c>
      <c r="AA646">
        <v>10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1</v>
      </c>
      <c r="AH646">
        <v>0</v>
      </c>
      <c r="AI646" t="s">
        <v>386</v>
      </c>
      <c r="AJ646">
        <v>30.128910999999999</v>
      </c>
      <c r="AK646" t="s">
        <v>387</v>
      </c>
      <c r="AL646">
        <v>-89.911293999999998</v>
      </c>
      <c r="AM646">
        <v>100</v>
      </c>
      <c r="AN646">
        <v>1400</v>
      </c>
      <c r="AO646" t="s">
        <v>118</v>
      </c>
      <c r="AP646">
        <v>50</v>
      </c>
      <c r="AQ646">
        <v>134</v>
      </c>
      <c r="AR646">
        <v>-64</v>
      </c>
      <c r="AZ646">
        <v>1200</v>
      </c>
      <c r="BA646">
        <v>1</v>
      </c>
      <c r="BB646" t="str">
        <f t="shared" si="42"/>
        <v xml:space="preserve">N35DC   </v>
      </c>
      <c r="BC646">
        <v>1</v>
      </c>
      <c r="BE646">
        <v>0</v>
      </c>
      <c r="BF646">
        <v>0</v>
      </c>
      <c r="BG646">
        <v>0</v>
      </c>
      <c r="BH646">
        <v>1500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"17:45:36.056"</f>
        <v>17:45:36.056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6</v>
      </c>
      <c r="CP646" t="s">
        <v>119</v>
      </c>
      <c r="CQ646">
        <v>341</v>
      </c>
      <c r="CR646">
        <v>0</v>
      </c>
      <c r="CW646">
        <v>16654151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"10/21/2020 17:45:28.111"</f>
        <v>10/21/2020 17:45:28.111</v>
      </c>
      <c r="C647" t="str">
        <f t="shared" si="41"/>
        <v>FFDFD3C0</v>
      </c>
      <c r="D647" t="s">
        <v>128</v>
      </c>
      <c r="E647">
        <v>9</v>
      </c>
      <c r="H647">
        <v>257</v>
      </c>
      <c r="I647" t="s">
        <v>129</v>
      </c>
      <c r="J647" t="s">
        <v>126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"17:45:36.055"</f>
        <v>17:45:36.055</v>
      </c>
      <c r="T647" t="str">
        <f>"17:45:35.855"</f>
        <v>17:45:35.855</v>
      </c>
      <c r="U647" t="str">
        <f t="shared" si="43"/>
        <v>A3E2C2</v>
      </c>
      <c r="V647">
        <v>0</v>
      </c>
      <c r="W647">
        <v>0</v>
      </c>
      <c r="X647">
        <v>1</v>
      </c>
      <c r="Z647">
        <v>0</v>
      </c>
      <c r="AA647">
        <v>10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1</v>
      </c>
      <c r="AH647">
        <v>0</v>
      </c>
      <c r="AI647" t="s">
        <v>386</v>
      </c>
      <c r="AJ647">
        <v>30.128910999999999</v>
      </c>
      <c r="AK647" t="s">
        <v>387</v>
      </c>
      <c r="AL647">
        <v>-89.911293999999998</v>
      </c>
      <c r="AM647">
        <v>100</v>
      </c>
      <c r="AN647">
        <v>1400</v>
      </c>
      <c r="AO647" t="s">
        <v>118</v>
      </c>
      <c r="AP647">
        <v>50</v>
      </c>
      <c r="AQ647">
        <v>134</v>
      </c>
      <c r="AR647">
        <v>-64</v>
      </c>
      <c r="AZ647">
        <v>1200</v>
      </c>
      <c r="BA647">
        <v>1</v>
      </c>
      <c r="BB647" t="str">
        <f t="shared" si="42"/>
        <v xml:space="preserve">N35DC   </v>
      </c>
      <c r="BC647">
        <v>1</v>
      </c>
      <c r="BE647">
        <v>0</v>
      </c>
      <c r="BF647">
        <v>0</v>
      </c>
      <c r="BG647">
        <v>0</v>
      </c>
      <c r="BH647">
        <v>1500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"17:45:36.056"</f>
        <v>17:45:36.056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6</v>
      </c>
      <c r="CP647" t="s">
        <v>119</v>
      </c>
      <c r="CQ647">
        <v>341</v>
      </c>
      <c r="CR647">
        <v>0</v>
      </c>
      <c r="CW647">
        <v>16654151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"10/21/2020 17:45:28.111"</f>
        <v>10/21/2020 17:45:28.111</v>
      </c>
      <c r="C648" t="str">
        <f t="shared" si="41"/>
        <v>FFDFD3C0</v>
      </c>
      <c r="D648" t="s">
        <v>133</v>
      </c>
      <c r="E648">
        <v>1</v>
      </c>
      <c r="F648">
        <v>1001</v>
      </c>
      <c r="G648" t="s">
        <v>114</v>
      </c>
      <c r="J648" t="s">
        <v>134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"17:45:36.055"</f>
        <v>17:45:36.055</v>
      </c>
      <c r="T648" t="str">
        <f>"17:45:35.855"</f>
        <v>17:45:35.855</v>
      </c>
      <c r="U648" t="str">
        <f t="shared" si="43"/>
        <v>A3E2C2</v>
      </c>
      <c r="V648">
        <v>0</v>
      </c>
      <c r="W648">
        <v>0</v>
      </c>
      <c r="X648">
        <v>1</v>
      </c>
      <c r="Z648">
        <v>0</v>
      </c>
      <c r="AA648">
        <v>10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1</v>
      </c>
      <c r="AH648">
        <v>0</v>
      </c>
      <c r="AI648" t="s">
        <v>386</v>
      </c>
      <c r="AJ648">
        <v>30.128910999999999</v>
      </c>
      <c r="AK648" t="s">
        <v>387</v>
      </c>
      <c r="AL648">
        <v>-89.911293999999998</v>
      </c>
      <c r="AM648">
        <v>100</v>
      </c>
      <c r="AN648">
        <v>1400</v>
      </c>
      <c r="AO648" t="s">
        <v>118</v>
      </c>
      <c r="AP648">
        <v>50</v>
      </c>
      <c r="AQ648">
        <v>134</v>
      </c>
      <c r="AR648">
        <v>-64</v>
      </c>
      <c r="AZ648">
        <v>1200</v>
      </c>
      <c r="BA648">
        <v>1</v>
      </c>
      <c r="BB648" t="str">
        <f t="shared" si="42"/>
        <v xml:space="preserve">N35DC   </v>
      </c>
      <c r="BC648">
        <v>1</v>
      </c>
      <c r="BE648">
        <v>0</v>
      </c>
      <c r="BF648">
        <v>0</v>
      </c>
      <c r="BG648">
        <v>0</v>
      </c>
      <c r="BH648">
        <v>1500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"17:45:36.056"</f>
        <v>17:45:36.056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6</v>
      </c>
      <c r="CP648" t="s">
        <v>119</v>
      </c>
      <c r="CQ648">
        <v>341</v>
      </c>
      <c r="CR648">
        <v>0</v>
      </c>
      <c r="CW648">
        <v>16654151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"10/21/2020 17:45:28.111"</f>
        <v>10/21/2020 17:45:28.111</v>
      </c>
      <c r="C649" t="str">
        <f t="shared" si="41"/>
        <v>FFDFD3C0</v>
      </c>
      <c r="D649" t="s">
        <v>124</v>
      </c>
      <c r="E649">
        <v>2</v>
      </c>
      <c r="H649">
        <v>14</v>
      </c>
      <c r="I649" t="s">
        <v>125</v>
      </c>
      <c r="J649" t="s">
        <v>126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"17:45:36.055"</f>
        <v>17:45:36.055</v>
      </c>
      <c r="T649" t="str">
        <f>"17:45:35.855"</f>
        <v>17:45:35.855</v>
      </c>
      <c r="U649" t="str">
        <f t="shared" si="43"/>
        <v>A3E2C2</v>
      </c>
      <c r="V649">
        <v>0</v>
      </c>
      <c r="W649">
        <v>0</v>
      </c>
      <c r="X649">
        <v>1</v>
      </c>
      <c r="Z649">
        <v>0</v>
      </c>
      <c r="AA649">
        <v>10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1</v>
      </c>
      <c r="AH649">
        <v>0</v>
      </c>
      <c r="AI649" t="s">
        <v>386</v>
      </c>
      <c r="AJ649">
        <v>30.128910999999999</v>
      </c>
      <c r="AK649" t="s">
        <v>387</v>
      </c>
      <c r="AL649">
        <v>-89.911293999999998</v>
      </c>
      <c r="AM649">
        <v>100</v>
      </c>
      <c r="AN649">
        <v>1400</v>
      </c>
      <c r="AO649" t="s">
        <v>118</v>
      </c>
      <c r="AP649">
        <v>50</v>
      </c>
      <c r="AQ649">
        <v>134</v>
      </c>
      <c r="AR649">
        <v>-64</v>
      </c>
      <c r="AZ649">
        <v>1200</v>
      </c>
      <c r="BA649">
        <v>1</v>
      </c>
      <c r="BB649" t="str">
        <f t="shared" si="42"/>
        <v xml:space="preserve">N35DC   </v>
      </c>
      <c r="BC649">
        <v>1</v>
      </c>
      <c r="BE649">
        <v>0</v>
      </c>
      <c r="BF649">
        <v>0</v>
      </c>
      <c r="BG649">
        <v>0</v>
      </c>
      <c r="BH649">
        <v>1500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"17:45:36.056"</f>
        <v>17:45:36.056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6</v>
      </c>
      <c r="CP649" t="s">
        <v>119</v>
      </c>
      <c r="CQ649">
        <v>341</v>
      </c>
      <c r="CR649">
        <v>0</v>
      </c>
      <c r="CW649">
        <v>16654151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"10/21/2020 17:45:31.254"</f>
        <v>10/21/2020 17:45:31.254</v>
      </c>
      <c r="C650" t="str">
        <f t="shared" ref="C650:C713" si="44">"FFDFD3C0"</f>
        <v>FFDFD3C0</v>
      </c>
      <c r="D650" t="s">
        <v>113</v>
      </c>
      <c r="E650">
        <v>4</v>
      </c>
      <c r="H650">
        <v>162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"17:45:39.188"</f>
        <v>17:45:39.188</v>
      </c>
      <c r="T650" t="str">
        <f>"17:45:38.888"</f>
        <v>17:45:38.888</v>
      </c>
      <c r="U650" t="str">
        <f t="shared" si="43"/>
        <v>A3E2C2</v>
      </c>
      <c r="V650">
        <v>0</v>
      </c>
      <c r="W650">
        <v>0</v>
      </c>
      <c r="X650">
        <v>1</v>
      </c>
      <c r="Z650">
        <v>0</v>
      </c>
      <c r="AA650">
        <v>10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1</v>
      </c>
      <c r="AH650">
        <v>0</v>
      </c>
      <c r="AI650" t="s">
        <v>388</v>
      </c>
      <c r="AJ650">
        <v>30.13082</v>
      </c>
      <c r="AK650" t="s">
        <v>389</v>
      </c>
      <c r="AL650">
        <v>-89.910436000000004</v>
      </c>
      <c r="AM650">
        <v>100</v>
      </c>
      <c r="AN650">
        <v>1400</v>
      </c>
      <c r="AO650" t="s">
        <v>118</v>
      </c>
      <c r="AP650">
        <v>50</v>
      </c>
      <c r="AQ650">
        <v>134</v>
      </c>
      <c r="AR650">
        <v>-64</v>
      </c>
      <c r="AZ650">
        <v>1200</v>
      </c>
      <c r="BA650">
        <v>1</v>
      </c>
      <c r="BB650" t="str">
        <f t="shared" ref="BB650:BB713" si="45">"N35DC   "</f>
        <v xml:space="preserve">N35DC   </v>
      </c>
      <c r="BC650">
        <v>1</v>
      </c>
      <c r="BE650">
        <v>0</v>
      </c>
      <c r="BF650">
        <v>0</v>
      </c>
      <c r="BG650">
        <v>0</v>
      </c>
      <c r="BH650">
        <v>1475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"17:45:39.190"</f>
        <v>17:45:39.190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6</v>
      </c>
      <c r="CP650" t="s">
        <v>119</v>
      </c>
      <c r="CQ650">
        <v>341</v>
      </c>
      <c r="CR650">
        <v>0</v>
      </c>
      <c r="CW650">
        <v>16656687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"10/21/2020 17:45:31.254"</f>
        <v>10/21/2020 17:45:31.254</v>
      </c>
      <c r="C651" t="str">
        <f t="shared" si="44"/>
        <v>FFDFD3C0</v>
      </c>
      <c r="D651" t="s">
        <v>133</v>
      </c>
      <c r="E651">
        <v>1</v>
      </c>
      <c r="F651">
        <v>1001</v>
      </c>
      <c r="G651" t="s">
        <v>114</v>
      </c>
      <c r="J651" t="s">
        <v>134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"17:45:39.188"</f>
        <v>17:45:39.188</v>
      </c>
      <c r="T651" t="str">
        <f>"17:45:38.888"</f>
        <v>17:45:38.888</v>
      </c>
      <c r="U651" t="str">
        <f t="shared" si="43"/>
        <v>A3E2C2</v>
      </c>
      <c r="V651">
        <v>0</v>
      </c>
      <c r="W651">
        <v>0</v>
      </c>
      <c r="X651">
        <v>1</v>
      </c>
      <c r="Z651">
        <v>0</v>
      </c>
      <c r="AA651">
        <v>10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1</v>
      </c>
      <c r="AH651">
        <v>0</v>
      </c>
      <c r="AI651" t="s">
        <v>388</v>
      </c>
      <c r="AJ651">
        <v>30.13082</v>
      </c>
      <c r="AK651" t="s">
        <v>389</v>
      </c>
      <c r="AL651">
        <v>-89.910436000000004</v>
      </c>
      <c r="AM651">
        <v>100</v>
      </c>
      <c r="AN651">
        <v>1400</v>
      </c>
      <c r="AO651" t="s">
        <v>118</v>
      </c>
      <c r="AP651">
        <v>50</v>
      </c>
      <c r="AQ651">
        <v>134</v>
      </c>
      <c r="AR651">
        <v>-64</v>
      </c>
      <c r="AZ651">
        <v>1200</v>
      </c>
      <c r="BA651">
        <v>1</v>
      </c>
      <c r="BB651" t="str">
        <f t="shared" si="45"/>
        <v xml:space="preserve">N35DC   </v>
      </c>
      <c r="BC651">
        <v>1</v>
      </c>
      <c r="BE651">
        <v>0</v>
      </c>
      <c r="BF651">
        <v>0</v>
      </c>
      <c r="BG651">
        <v>0</v>
      </c>
      <c r="BH651">
        <v>1475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"17:45:39.190"</f>
        <v>17:45:39.190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6</v>
      </c>
      <c r="CP651" t="s">
        <v>119</v>
      </c>
      <c r="CQ651">
        <v>341</v>
      </c>
      <c r="CR651">
        <v>0</v>
      </c>
      <c r="CW651">
        <v>16656687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"10/21/2020 17:45:31.254"</f>
        <v>10/21/2020 17:45:31.254</v>
      </c>
      <c r="C652" t="str">
        <f t="shared" si="44"/>
        <v>FFDFD3C0</v>
      </c>
      <c r="D652" t="s">
        <v>124</v>
      </c>
      <c r="E652">
        <v>2</v>
      </c>
      <c r="H652">
        <v>14</v>
      </c>
      <c r="I652" t="s">
        <v>125</v>
      </c>
      <c r="J652" t="s">
        <v>126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"17:45:39.188"</f>
        <v>17:45:39.188</v>
      </c>
      <c r="T652" t="str">
        <f>"17:45:38.888"</f>
        <v>17:45:38.888</v>
      </c>
      <c r="U652" t="str">
        <f t="shared" si="43"/>
        <v>A3E2C2</v>
      </c>
      <c r="V652">
        <v>0</v>
      </c>
      <c r="W652">
        <v>0</v>
      </c>
      <c r="X652">
        <v>1</v>
      </c>
      <c r="Z652">
        <v>0</v>
      </c>
      <c r="AA652">
        <v>10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1</v>
      </c>
      <c r="AH652">
        <v>0</v>
      </c>
      <c r="AI652" t="s">
        <v>388</v>
      </c>
      <c r="AJ652">
        <v>30.13082</v>
      </c>
      <c r="AK652" t="s">
        <v>389</v>
      </c>
      <c r="AL652">
        <v>-89.910436000000004</v>
      </c>
      <c r="AM652">
        <v>100</v>
      </c>
      <c r="AN652">
        <v>1400</v>
      </c>
      <c r="AO652" t="s">
        <v>118</v>
      </c>
      <c r="AP652">
        <v>50</v>
      </c>
      <c r="AQ652">
        <v>134</v>
      </c>
      <c r="AR652">
        <v>-64</v>
      </c>
      <c r="AZ652">
        <v>1200</v>
      </c>
      <c r="BA652">
        <v>1</v>
      </c>
      <c r="BB652" t="str">
        <f t="shared" si="45"/>
        <v xml:space="preserve">N35DC   </v>
      </c>
      <c r="BC652">
        <v>1</v>
      </c>
      <c r="BE652">
        <v>0</v>
      </c>
      <c r="BF652">
        <v>0</v>
      </c>
      <c r="BG652">
        <v>0</v>
      </c>
      <c r="BH652">
        <v>1475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"17:45:39.190"</f>
        <v>17:45:39.190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341</v>
      </c>
      <c r="CR652">
        <v>0</v>
      </c>
      <c r="CW652">
        <v>16656687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"10/21/2020 17:45:31.254"</f>
        <v>10/21/2020 17:45:31.254</v>
      </c>
      <c r="C653" t="str">
        <f t="shared" si="44"/>
        <v>FFDFD3C0</v>
      </c>
      <c r="D653" t="s">
        <v>128</v>
      </c>
      <c r="E653">
        <v>9</v>
      </c>
      <c r="H653">
        <v>257</v>
      </c>
      <c r="I653" t="s">
        <v>129</v>
      </c>
      <c r="J653" t="s">
        <v>126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"17:45:39.188"</f>
        <v>17:45:39.188</v>
      </c>
      <c r="T653" t="str">
        <f>"17:45:38.888"</f>
        <v>17:45:38.888</v>
      </c>
      <c r="U653" t="str">
        <f t="shared" si="43"/>
        <v>A3E2C2</v>
      </c>
      <c r="V653">
        <v>0</v>
      </c>
      <c r="W653">
        <v>0</v>
      </c>
      <c r="X653">
        <v>1</v>
      </c>
      <c r="Z653">
        <v>0</v>
      </c>
      <c r="AA653">
        <v>10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1</v>
      </c>
      <c r="AH653">
        <v>0</v>
      </c>
      <c r="AI653" t="s">
        <v>388</v>
      </c>
      <c r="AJ653">
        <v>30.13082</v>
      </c>
      <c r="AK653" t="s">
        <v>389</v>
      </c>
      <c r="AL653">
        <v>-89.910436000000004</v>
      </c>
      <c r="AM653">
        <v>100</v>
      </c>
      <c r="AN653">
        <v>1400</v>
      </c>
      <c r="AO653" t="s">
        <v>118</v>
      </c>
      <c r="AP653">
        <v>50</v>
      </c>
      <c r="AQ653">
        <v>134</v>
      </c>
      <c r="AR653">
        <v>-64</v>
      </c>
      <c r="AZ653">
        <v>1200</v>
      </c>
      <c r="BA653">
        <v>1</v>
      </c>
      <c r="BB653" t="str">
        <f t="shared" si="45"/>
        <v xml:space="preserve">N35DC   </v>
      </c>
      <c r="BC653">
        <v>1</v>
      </c>
      <c r="BE653">
        <v>0</v>
      </c>
      <c r="BF653">
        <v>0</v>
      </c>
      <c r="BG653">
        <v>0</v>
      </c>
      <c r="BH653">
        <v>1475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"17:45:39.190"</f>
        <v>17:45:39.190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6</v>
      </c>
      <c r="CP653" t="s">
        <v>119</v>
      </c>
      <c r="CQ653">
        <v>341</v>
      </c>
      <c r="CR653">
        <v>0</v>
      </c>
      <c r="CW653">
        <v>16656687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"10/21/2020 17:45:31.254"</f>
        <v>10/21/2020 17:45:31.254</v>
      </c>
      <c r="C654" t="str">
        <f t="shared" si="44"/>
        <v>FFDFD3C0</v>
      </c>
      <c r="D654" t="s">
        <v>130</v>
      </c>
      <c r="E654">
        <v>3</v>
      </c>
      <c r="F654">
        <v>2003</v>
      </c>
      <c r="G654" t="s">
        <v>131</v>
      </c>
      <c r="J654" t="s">
        <v>132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"17:45:39.188"</f>
        <v>17:45:39.188</v>
      </c>
      <c r="T654" t="str">
        <f>"17:45:38.888"</f>
        <v>17:45:38.888</v>
      </c>
      <c r="U654" t="str">
        <f t="shared" si="43"/>
        <v>A3E2C2</v>
      </c>
      <c r="V654">
        <v>0</v>
      </c>
      <c r="W654">
        <v>0</v>
      </c>
      <c r="X654">
        <v>1</v>
      </c>
      <c r="Z654">
        <v>0</v>
      </c>
      <c r="AA654">
        <v>10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1</v>
      </c>
      <c r="AH654">
        <v>0</v>
      </c>
      <c r="AI654" t="s">
        <v>388</v>
      </c>
      <c r="AJ654">
        <v>30.13082</v>
      </c>
      <c r="AK654" t="s">
        <v>389</v>
      </c>
      <c r="AL654">
        <v>-89.910436000000004</v>
      </c>
      <c r="AM654">
        <v>100</v>
      </c>
      <c r="AN654">
        <v>1400</v>
      </c>
      <c r="AO654" t="s">
        <v>118</v>
      </c>
      <c r="AP654">
        <v>50</v>
      </c>
      <c r="AQ654">
        <v>134</v>
      </c>
      <c r="AR654">
        <v>-64</v>
      </c>
      <c r="AZ654">
        <v>1200</v>
      </c>
      <c r="BA654">
        <v>1</v>
      </c>
      <c r="BB654" t="str">
        <f t="shared" si="45"/>
        <v xml:space="preserve">N35DC   </v>
      </c>
      <c r="BC654">
        <v>1</v>
      </c>
      <c r="BE654">
        <v>0</v>
      </c>
      <c r="BF654">
        <v>0</v>
      </c>
      <c r="BG654">
        <v>0</v>
      </c>
      <c r="BH654">
        <v>1475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"17:45:39.190"</f>
        <v>17:45:39.190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6</v>
      </c>
      <c r="CP654" t="s">
        <v>119</v>
      </c>
      <c r="CQ654">
        <v>341</v>
      </c>
      <c r="CR654">
        <v>0</v>
      </c>
      <c r="CW654">
        <v>16656687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"10/21/2020 17:45:34.276"</f>
        <v>10/21/2020 17:45:34.276</v>
      </c>
      <c r="C655" t="str">
        <f t="shared" si="44"/>
        <v>FFDFD3C0</v>
      </c>
      <c r="D655" t="s">
        <v>124</v>
      </c>
      <c r="E655">
        <v>2</v>
      </c>
      <c r="H655">
        <v>14</v>
      </c>
      <c r="I655" t="s">
        <v>125</v>
      </c>
      <c r="J655" t="s">
        <v>126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"17:45:42.203"</f>
        <v>17:45:42.203</v>
      </c>
      <c r="T655" t="str">
        <f>"17:45:42.003"</f>
        <v>17:45:42.003</v>
      </c>
      <c r="U655" t="str">
        <f t="shared" si="43"/>
        <v>A3E2C2</v>
      </c>
      <c r="V655">
        <v>0</v>
      </c>
      <c r="W655">
        <v>0</v>
      </c>
      <c r="X655">
        <v>1</v>
      </c>
      <c r="Z655">
        <v>0</v>
      </c>
      <c r="AA655">
        <v>10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1</v>
      </c>
      <c r="AH655">
        <v>0</v>
      </c>
      <c r="AI655" t="s">
        <v>390</v>
      </c>
      <c r="AJ655">
        <v>30.132708999999998</v>
      </c>
      <c r="AK655" t="s">
        <v>391</v>
      </c>
      <c r="AL655">
        <v>-89.909642000000005</v>
      </c>
      <c r="AM655">
        <v>100</v>
      </c>
      <c r="AN655">
        <v>1400</v>
      </c>
      <c r="AO655" t="s">
        <v>118</v>
      </c>
      <c r="AP655">
        <v>49</v>
      </c>
      <c r="AQ655">
        <v>134</v>
      </c>
      <c r="AR655">
        <v>0</v>
      </c>
      <c r="AZ655">
        <v>1200</v>
      </c>
      <c r="BA655">
        <v>1</v>
      </c>
      <c r="BB655" t="str">
        <f t="shared" si="45"/>
        <v xml:space="preserve">N35DC   </v>
      </c>
      <c r="BC655">
        <v>1</v>
      </c>
      <c r="BE655">
        <v>0</v>
      </c>
      <c r="BF655">
        <v>0</v>
      </c>
      <c r="BG655">
        <v>0</v>
      </c>
      <c r="BH655">
        <v>1475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"17:45:42.205"</f>
        <v>17:45:42.205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6</v>
      </c>
      <c r="CP655" t="s">
        <v>119</v>
      </c>
      <c r="CQ655">
        <v>16</v>
      </c>
      <c r="CR655">
        <v>0</v>
      </c>
      <c r="CW655">
        <v>5567921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"10/21/2020 17:45:34.276"</f>
        <v>10/21/2020 17:45:34.276</v>
      </c>
      <c r="C656" t="str">
        <f t="shared" si="44"/>
        <v>FFDFD3C0</v>
      </c>
      <c r="D656" t="s">
        <v>128</v>
      </c>
      <c r="E656">
        <v>9</v>
      </c>
      <c r="H656">
        <v>257</v>
      </c>
      <c r="I656" t="s">
        <v>129</v>
      </c>
      <c r="J656" t="s">
        <v>126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"17:45:42.203"</f>
        <v>17:45:42.203</v>
      </c>
      <c r="T656" t="str">
        <f>"17:45:42.003"</f>
        <v>17:45:42.003</v>
      </c>
      <c r="U656" t="str">
        <f t="shared" si="43"/>
        <v>A3E2C2</v>
      </c>
      <c r="V656">
        <v>0</v>
      </c>
      <c r="W656">
        <v>0</v>
      </c>
      <c r="X656">
        <v>1</v>
      </c>
      <c r="Z656">
        <v>0</v>
      </c>
      <c r="AA656">
        <v>10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1</v>
      </c>
      <c r="AH656">
        <v>0</v>
      </c>
      <c r="AI656" t="s">
        <v>390</v>
      </c>
      <c r="AJ656">
        <v>30.132708999999998</v>
      </c>
      <c r="AK656" t="s">
        <v>391</v>
      </c>
      <c r="AL656">
        <v>-89.909642000000005</v>
      </c>
      <c r="AM656">
        <v>100</v>
      </c>
      <c r="AN656">
        <v>1400</v>
      </c>
      <c r="AO656" t="s">
        <v>118</v>
      </c>
      <c r="AP656">
        <v>49</v>
      </c>
      <c r="AQ656">
        <v>134</v>
      </c>
      <c r="AR656">
        <v>0</v>
      </c>
      <c r="AZ656">
        <v>1200</v>
      </c>
      <c r="BA656">
        <v>1</v>
      </c>
      <c r="BB656" t="str">
        <f t="shared" si="45"/>
        <v xml:space="preserve">N35DC   </v>
      </c>
      <c r="BC656">
        <v>1</v>
      </c>
      <c r="BE656">
        <v>0</v>
      </c>
      <c r="BF656">
        <v>0</v>
      </c>
      <c r="BG656">
        <v>0</v>
      </c>
      <c r="BH656">
        <v>1475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"17:45:42.205"</f>
        <v>17:45:42.205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6</v>
      </c>
      <c r="CP656" t="s">
        <v>119</v>
      </c>
      <c r="CQ656">
        <v>16</v>
      </c>
      <c r="CR656">
        <v>0</v>
      </c>
      <c r="CW656">
        <v>5567921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"10/21/2020 17:45:34.276"</f>
        <v>10/21/2020 17:45:34.276</v>
      </c>
      <c r="C657" t="str">
        <f t="shared" si="44"/>
        <v>FFDFD3C0</v>
      </c>
      <c r="D657" t="s">
        <v>130</v>
      </c>
      <c r="E657">
        <v>3</v>
      </c>
      <c r="F657">
        <v>2003</v>
      </c>
      <c r="G657" t="s">
        <v>131</v>
      </c>
      <c r="J657" t="s">
        <v>132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"17:45:42.203"</f>
        <v>17:45:42.203</v>
      </c>
      <c r="T657" t="str">
        <f>"17:45:42.003"</f>
        <v>17:45:42.003</v>
      </c>
      <c r="U657" t="str">
        <f t="shared" si="43"/>
        <v>A3E2C2</v>
      </c>
      <c r="V657">
        <v>0</v>
      </c>
      <c r="W657">
        <v>0</v>
      </c>
      <c r="X657">
        <v>1</v>
      </c>
      <c r="Z657">
        <v>0</v>
      </c>
      <c r="AA657">
        <v>10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1</v>
      </c>
      <c r="AH657">
        <v>0</v>
      </c>
      <c r="AI657" t="s">
        <v>390</v>
      </c>
      <c r="AJ657">
        <v>30.132708999999998</v>
      </c>
      <c r="AK657" t="s">
        <v>391</v>
      </c>
      <c r="AL657">
        <v>-89.909642000000005</v>
      </c>
      <c r="AM657">
        <v>100</v>
      </c>
      <c r="AN657">
        <v>1400</v>
      </c>
      <c r="AO657" t="s">
        <v>118</v>
      </c>
      <c r="AP657">
        <v>49</v>
      </c>
      <c r="AQ657">
        <v>134</v>
      </c>
      <c r="AR657">
        <v>0</v>
      </c>
      <c r="AZ657">
        <v>1200</v>
      </c>
      <c r="BA657">
        <v>1</v>
      </c>
      <c r="BB657" t="str">
        <f t="shared" si="45"/>
        <v xml:space="preserve">N35DC   </v>
      </c>
      <c r="BC657">
        <v>1</v>
      </c>
      <c r="BE657">
        <v>0</v>
      </c>
      <c r="BF657">
        <v>0</v>
      </c>
      <c r="BG657">
        <v>0</v>
      </c>
      <c r="BH657">
        <v>1475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"17:45:42.205"</f>
        <v>17:45:42.205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6</v>
      </c>
      <c r="CP657" t="s">
        <v>119</v>
      </c>
      <c r="CQ657">
        <v>16</v>
      </c>
      <c r="CR657">
        <v>0</v>
      </c>
      <c r="CW657">
        <v>5567921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"10/21/2020 17:45:34.276"</f>
        <v>10/21/2020 17:45:34.276</v>
      </c>
      <c r="C658" t="str">
        <f t="shared" si="44"/>
        <v>FFDFD3C0</v>
      </c>
      <c r="D658" t="s">
        <v>113</v>
      </c>
      <c r="E658">
        <v>4</v>
      </c>
      <c r="H658">
        <v>162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"17:45:42.203"</f>
        <v>17:45:42.203</v>
      </c>
      <c r="T658" t="str">
        <f>"17:45:42.003"</f>
        <v>17:45:42.003</v>
      </c>
      <c r="U658" t="str">
        <f t="shared" si="43"/>
        <v>A3E2C2</v>
      </c>
      <c r="V658">
        <v>0</v>
      </c>
      <c r="W658">
        <v>0</v>
      </c>
      <c r="X658">
        <v>1</v>
      </c>
      <c r="Z658">
        <v>0</v>
      </c>
      <c r="AA658">
        <v>10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1</v>
      </c>
      <c r="AH658">
        <v>0</v>
      </c>
      <c r="AI658" t="s">
        <v>390</v>
      </c>
      <c r="AJ658">
        <v>30.132708999999998</v>
      </c>
      <c r="AK658" t="s">
        <v>391</v>
      </c>
      <c r="AL658">
        <v>-89.909642000000005</v>
      </c>
      <c r="AM658">
        <v>100</v>
      </c>
      <c r="AN658">
        <v>1400</v>
      </c>
      <c r="AO658" t="s">
        <v>118</v>
      </c>
      <c r="AP658">
        <v>49</v>
      </c>
      <c r="AQ658">
        <v>134</v>
      </c>
      <c r="AR658">
        <v>0</v>
      </c>
      <c r="AZ658">
        <v>1200</v>
      </c>
      <c r="BA658">
        <v>1</v>
      </c>
      <c r="BB658" t="str">
        <f t="shared" si="45"/>
        <v xml:space="preserve">N35DC   </v>
      </c>
      <c r="BC658">
        <v>1</v>
      </c>
      <c r="BE658">
        <v>0</v>
      </c>
      <c r="BF658">
        <v>0</v>
      </c>
      <c r="BG658">
        <v>0</v>
      </c>
      <c r="BH658">
        <v>1475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"17:45:42.205"</f>
        <v>17:45:42.205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6</v>
      </c>
      <c r="CP658" t="s">
        <v>119</v>
      </c>
      <c r="CQ658">
        <v>16</v>
      </c>
      <c r="CR658">
        <v>0</v>
      </c>
      <c r="CW658">
        <v>5567921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"10/21/2020 17:45:34.276"</f>
        <v>10/21/2020 17:45:34.276</v>
      </c>
      <c r="C659" t="str">
        <f t="shared" si="44"/>
        <v>FFDFD3C0</v>
      </c>
      <c r="D659" t="s">
        <v>133</v>
      </c>
      <c r="E659">
        <v>1</v>
      </c>
      <c r="F659">
        <v>1001</v>
      </c>
      <c r="G659" t="s">
        <v>114</v>
      </c>
      <c r="J659" t="s">
        <v>134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"17:45:42.203"</f>
        <v>17:45:42.203</v>
      </c>
      <c r="T659" t="str">
        <f>"17:45:42.003"</f>
        <v>17:45:42.003</v>
      </c>
      <c r="U659" t="str">
        <f t="shared" si="43"/>
        <v>A3E2C2</v>
      </c>
      <c r="V659">
        <v>0</v>
      </c>
      <c r="W659">
        <v>0</v>
      </c>
      <c r="X659">
        <v>1</v>
      </c>
      <c r="Z659">
        <v>0</v>
      </c>
      <c r="AA659">
        <v>10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1</v>
      </c>
      <c r="AH659">
        <v>0</v>
      </c>
      <c r="AI659" t="s">
        <v>390</v>
      </c>
      <c r="AJ659">
        <v>30.132708999999998</v>
      </c>
      <c r="AK659" t="s">
        <v>391</v>
      </c>
      <c r="AL659">
        <v>-89.909642000000005</v>
      </c>
      <c r="AM659">
        <v>100</v>
      </c>
      <c r="AN659">
        <v>1400</v>
      </c>
      <c r="AO659" t="s">
        <v>118</v>
      </c>
      <c r="AP659">
        <v>49</v>
      </c>
      <c r="AQ659">
        <v>134</v>
      </c>
      <c r="AR659">
        <v>0</v>
      </c>
      <c r="AZ659">
        <v>1200</v>
      </c>
      <c r="BA659">
        <v>1</v>
      </c>
      <c r="BB659" t="str">
        <f t="shared" si="45"/>
        <v xml:space="preserve">N35DC   </v>
      </c>
      <c r="BC659">
        <v>1</v>
      </c>
      <c r="BE659">
        <v>0</v>
      </c>
      <c r="BF659">
        <v>0</v>
      </c>
      <c r="BG659">
        <v>0</v>
      </c>
      <c r="BH659">
        <v>1475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"17:45:42.205"</f>
        <v>17:45:42.205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16</v>
      </c>
      <c r="CR659">
        <v>0</v>
      </c>
      <c r="CW659">
        <v>5567921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"10/21/2020 17:45:37.355"</f>
        <v>10/21/2020 17:45:37.355</v>
      </c>
      <c r="C660" t="str">
        <f t="shared" si="44"/>
        <v>FFDFD3C0</v>
      </c>
      <c r="D660" t="s">
        <v>124</v>
      </c>
      <c r="E660">
        <v>2</v>
      </c>
      <c r="H660">
        <v>14</v>
      </c>
      <c r="I660" t="s">
        <v>125</v>
      </c>
      <c r="J660" t="s">
        <v>126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"17:45:45.305"</f>
        <v>17:45:45.305</v>
      </c>
      <c r="T660" t="str">
        <f>"17:45:44.805"</f>
        <v>17:45:44.805</v>
      </c>
      <c r="U660" t="str">
        <f t="shared" si="43"/>
        <v>A3E2C2</v>
      </c>
      <c r="V660">
        <v>0</v>
      </c>
      <c r="W660">
        <v>0</v>
      </c>
      <c r="X660">
        <v>1</v>
      </c>
      <c r="Z660">
        <v>0</v>
      </c>
      <c r="AA660">
        <v>10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1</v>
      </c>
      <c r="AH660">
        <v>0</v>
      </c>
      <c r="AI660" t="s">
        <v>392</v>
      </c>
      <c r="AJ660">
        <v>30.134618</v>
      </c>
      <c r="AK660" t="s">
        <v>393</v>
      </c>
      <c r="AL660">
        <v>-89.908868999999996</v>
      </c>
      <c r="AM660">
        <v>100</v>
      </c>
      <c r="AN660">
        <v>1400</v>
      </c>
      <c r="AO660" t="s">
        <v>118</v>
      </c>
      <c r="AP660">
        <v>49</v>
      </c>
      <c r="AQ660">
        <v>135</v>
      </c>
      <c r="AR660">
        <v>0</v>
      </c>
      <c r="AZ660">
        <v>1200</v>
      </c>
      <c r="BA660">
        <v>1</v>
      </c>
      <c r="BB660" t="str">
        <f t="shared" si="45"/>
        <v xml:space="preserve">N35DC   </v>
      </c>
      <c r="BC660">
        <v>1</v>
      </c>
      <c r="BE660">
        <v>0</v>
      </c>
      <c r="BF660">
        <v>0</v>
      </c>
      <c r="BG660">
        <v>0</v>
      </c>
      <c r="BH660">
        <v>1475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"17:45:45.310"</f>
        <v>17:45:45.310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6</v>
      </c>
      <c r="CP660" t="s">
        <v>119</v>
      </c>
      <c r="CQ660">
        <v>16</v>
      </c>
      <c r="CR660">
        <v>0</v>
      </c>
      <c r="CW660">
        <v>5570059</v>
      </c>
      <c r="CY660">
        <v>1</v>
      </c>
      <c r="CZ660">
        <v>0</v>
      </c>
      <c r="DA660">
        <v>0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"10/21/2020 17:45:37.355"</f>
        <v>10/21/2020 17:45:37.355</v>
      </c>
      <c r="C661" t="str">
        <f t="shared" si="44"/>
        <v>FFDFD3C0</v>
      </c>
      <c r="D661" t="s">
        <v>128</v>
      </c>
      <c r="E661">
        <v>9</v>
      </c>
      <c r="H661">
        <v>257</v>
      </c>
      <c r="I661" t="s">
        <v>129</v>
      </c>
      <c r="J661" t="s">
        <v>126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"17:45:45.305"</f>
        <v>17:45:45.305</v>
      </c>
      <c r="T661" t="str">
        <f>"17:45:44.805"</f>
        <v>17:45:44.805</v>
      </c>
      <c r="U661" t="str">
        <f t="shared" si="43"/>
        <v>A3E2C2</v>
      </c>
      <c r="V661">
        <v>0</v>
      </c>
      <c r="W661">
        <v>0</v>
      </c>
      <c r="X661">
        <v>1</v>
      </c>
      <c r="Z661">
        <v>0</v>
      </c>
      <c r="AA661">
        <v>10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1</v>
      </c>
      <c r="AH661">
        <v>0</v>
      </c>
      <c r="AI661" t="s">
        <v>392</v>
      </c>
      <c r="AJ661">
        <v>30.134618</v>
      </c>
      <c r="AK661" t="s">
        <v>393</v>
      </c>
      <c r="AL661">
        <v>-89.908868999999996</v>
      </c>
      <c r="AM661">
        <v>100</v>
      </c>
      <c r="AN661">
        <v>1400</v>
      </c>
      <c r="AO661" t="s">
        <v>118</v>
      </c>
      <c r="AP661">
        <v>49</v>
      </c>
      <c r="AQ661">
        <v>135</v>
      </c>
      <c r="AR661">
        <v>0</v>
      </c>
      <c r="AZ661">
        <v>1200</v>
      </c>
      <c r="BA661">
        <v>1</v>
      </c>
      <c r="BB661" t="str">
        <f t="shared" si="45"/>
        <v xml:space="preserve">N35DC   </v>
      </c>
      <c r="BC661">
        <v>1</v>
      </c>
      <c r="BE661">
        <v>0</v>
      </c>
      <c r="BF661">
        <v>0</v>
      </c>
      <c r="BG661">
        <v>0</v>
      </c>
      <c r="BH661">
        <v>1475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"17:45:45.310"</f>
        <v>17:45:45.310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6</v>
      </c>
      <c r="CP661" t="s">
        <v>119</v>
      </c>
      <c r="CQ661">
        <v>16</v>
      </c>
      <c r="CR661">
        <v>0</v>
      </c>
      <c r="CW661">
        <v>5570059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"10/21/2020 17:45:37.355"</f>
        <v>10/21/2020 17:45:37.355</v>
      </c>
      <c r="C662" t="str">
        <f t="shared" si="44"/>
        <v>FFDFD3C0</v>
      </c>
      <c r="D662" t="s">
        <v>130</v>
      </c>
      <c r="E662">
        <v>3</v>
      </c>
      <c r="F662">
        <v>2003</v>
      </c>
      <c r="G662" t="s">
        <v>131</v>
      </c>
      <c r="J662" t="s">
        <v>132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"17:45:45.305"</f>
        <v>17:45:45.305</v>
      </c>
      <c r="T662" t="str">
        <f>"17:45:44.805"</f>
        <v>17:45:44.805</v>
      </c>
      <c r="U662" t="str">
        <f t="shared" si="43"/>
        <v>A3E2C2</v>
      </c>
      <c r="V662">
        <v>0</v>
      </c>
      <c r="W662">
        <v>0</v>
      </c>
      <c r="X662">
        <v>1</v>
      </c>
      <c r="Z662">
        <v>0</v>
      </c>
      <c r="AA662">
        <v>10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1</v>
      </c>
      <c r="AH662">
        <v>0</v>
      </c>
      <c r="AI662" t="s">
        <v>392</v>
      </c>
      <c r="AJ662">
        <v>30.134618</v>
      </c>
      <c r="AK662" t="s">
        <v>393</v>
      </c>
      <c r="AL662">
        <v>-89.908868999999996</v>
      </c>
      <c r="AM662">
        <v>100</v>
      </c>
      <c r="AN662">
        <v>1400</v>
      </c>
      <c r="AO662" t="s">
        <v>118</v>
      </c>
      <c r="AP662">
        <v>49</v>
      </c>
      <c r="AQ662">
        <v>135</v>
      </c>
      <c r="AR662">
        <v>0</v>
      </c>
      <c r="AZ662">
        <v>1200</v>
      </c>
      <c r="BA662">
        <v>1</v>
      </c>
      <c r="BB662" t="str">
        <f t="shared" si="45"/>
        <v xml:space="preserve">N35DC   </v>
      </c>
      <c r="BC662">
        <v>1</v>
      </c>
      <c r="BE662">
        <v>0</v>
      </c>
      <c r="BF662">
        <v>0</v>
      </c>
      <c r="BG662">
        <v>0</v>
      </c>
      <c r="BH662">
        <v>1475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"17:45:45.310"</f>
        <v>17:45:45.310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6</v>
      </c>
      <c r="CP662" t="s">
        <v>119</v>
      </c>
      <c r="CQ662">
        <v>16</v>
      </c>
      <c r="CR662">
        <v>0</v>
      </c>
      <c r="CW662">
        <v>5570059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"10/21/2020 17:45:37.355"</f>
        <v>10/21/2020 17:45:37.355</v>
      </c>
      <c r="C663" t="str">
        <f t="shared" si="44"/>
        <v>FFDFD3C0</v>
      </c>
      <c r="D663" t="s">
        <v>113</v>
      </c>
      <c r="E663">
        <v>4</v>
      </c>
      <c r="H663">
        <v>162</v>
      </c>
      <c r="I663" t="s">
        <v>114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"17:45:45.305"</f>
        <v>17:45:45.305</v>
      </c>
      <c r="T663" t="str">
        <f>"17:45:44.805"</f>
        <v>17:45:44.805</v>
      </c>
      <c r="U663" t="str">
        <f t="shared" si="43"/>
        <v>A3E2C2</v>
      </c>
      <c r="V663">
        <v>0</v>
      </c>
      <c r="W663">
        <v>0</v>
      </c>
      <c r="X663">
        <v>1</v>
      </c>
      <c r="Z663">
        <v>0</v>
      </c>
      <c r="AA663">
        <v>10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1</v>
      </c>
      <c r="AH663">
        <v>0</v>
      </c>
      <c r="AI663" t="s">
        <v>392</v>
      </c>
      <c r="AJ663">
        <v>30.134618</v>
      </c>
      <c r="AK663" t="s">
        <v>393</v>
      </c>
      <c r="AL663">
        <v>-89.908868999999996</v>
      </c>
      <c r="AM663">
        <v>100</v>
      </c>
      <c r="AN663">
        <v>1400</v>
      </c>
      <c r="AO663" t="s">
        <v>118</v>
      </c>
      <c r="AP663">
        <v>49</v>
      </c>
      <c r="AQ663">
        <v>135</v>
      </c>
      <c r="AR663">
        <v>0</v>
      </c>
      <c r="AZ663">
        <v>1200</v>
      </c>
      <c r="BA663">
        <v>1</v>
      </c>
      <c r="BB663" t="str">
        <f t="shared" si="45"/>
        <v xml:space="preserve">N35DC   </v>
      </c>
      <c r="BC663">
        <v>1</v>
      </c>
      <c r="BE663">
        <v>0</v>
      </c>
      <c r="BF663">
        <v>0</v>
      </c>
      <c r="BG663">
        <v>0</v>
      </c>
      <c r="BH663">
        <v>1475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"17:45:45.310"</f>
        <v>17:45:45.310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6</v>
      </c>
      <c r="CP663" t="s">
        <v>119</v>
      </c>
      <c r="CQ663">
        <v>16</v>
      </c>
      <c r="CR663">
        <v>0</v>
      </c>
      <c r="CW663">
        <v>5570059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"10/21/2020 17:45:37.355"</f>
        <v>10/21/2020 17:45:37.355</v>
      </c>
      <c r="C664" t="str">
        <f t="shared" si="44"/>
        <v>FFDFD3C0</v>
      </c>
      <c r="D664" t="s">
        <v>133</v>
      </c>
      <c r="E664">
        <v>1</v>
      </c>
      <c r="F664">
        <v>1001</v>
      </c>
      <c r="G664" t="s">
        <v>114</v>
      </c>
      <c r="J664" t="s">
        <v>134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"17:45:45.305"</f>
        <v>17:45:45.305</v>
      </c>
      <c r="T664" t="str">
        <f>"17:45:44.805"</f>
        <v>17:45:44.805</v>
      </c>
      <c r="U664" t="str">
        <f t="shared" si="43"/>
        <v>A3E2C2</v>
      </c>
      <c r="V664">
        <v>0</v>
      </c>
      <c r="W664">
        <v>0</v>
      </c>
      <c r="X664">
        <v>1</v>
      </c>
      <c r="Z664">
        <v>0</v>
      </c>
      <c r="AA664">
        <v>10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1</v>
      </c>
      <c r="AH664">
        <v>0</v>
      </c>
      <c r="AI664" t="s">
        <v>392</v>
      </c>
      <c r="AJ664">
        <v>30.134618</v>
      </c>
      <c r="AK664" t="s">
        <v>393</v>
      </c>
      <c r="AL664">
        <v>-89.908868999999996</v>
      </c>
      <c r="AM664">
        <v>100</v>
      </c>
      <c r="AN664">
        <v>1400</v>
      </c>
      <c r="AO664" t="s">
        <v>118</v>
      </c>
      <c r="AP664">
        <v>49</v>
      </c>
      <c r="AQ664">
        <v>135</v>
      </c>
      <c r="AR664">
        <v>0</v>
      </c>
      <c r="AZ664">
        <v>1200</v>
      </c>
      <c r="BA664">
        <v>1</v>
      </c>
      <c r="BB664" t="str">
        <f t="shared" si="45"/>
        <v xml:space="preserve">N35DC   </v>
      </c>
      <c r="BC664">
        <v>1</v>
      </c>
      <c r="BE664">
        <v>0</v>
      </c>
      <c r="BF664">
        <v>0</v>
      </c>
      <c r="BG664">
        <v>0</v>
      </c>
      <c r="BH664">
        <v>1475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"17:45:45.310"</f>
        <v>17:45:45.310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6</v>
      </c>
      <c r="CP664" t="s">
        <v>119</v>
      </c>
      <c r="CQ664">
        <v>16</v>
      </c>
      <c r="CR664">
        <v>0</v>
      </c>
      <c r="CW664">
        <v>5570059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"10/21/2020 17:45:38.362"</f>
        <v>10/21/2020 17:45:38.362</v>
      </c>
      <c r="C665" t="str">
        <f t="shared" si="44"/>
        <v>FFDFD3C0</v>
      </c>
      <c r="D665" t="s">
        <v>124</v>
      </c>
      <c r="E665">
        <v>2</v>
      </c>
      <c r="H665">
        <v>14</v>
      </c>
      <c r="I665" t="s">
        <v>125</v>
      </c>
      <c r="J665" t="s">
        <v>126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"17:45:46.281"</f>
        <v>17:45:46.281</v>
      </c>
      <c r="T665" t="str">
        <f>"17:45:45.781"</f>
        <v>17:45:45.781</v>
      </c>
      <c r="U665" t="str">
        <f t="shared" si="43"/>
        <v>A3E2C2</v>
      </c>
      <c r="V665">
        <v>0</v>
      </c>
      <c r="W665">
        <v>0</v>
      </c>
      <c r="X665">
        <v>1</v>
      </c>
      <c r="Z665">
        <v>0</v>
      </c>
      <c r="AA665">
        <v>10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1</v>
      </c>
      <c r="AH665">
        <v>0</v>
      </c>
      <c r="AI665" t="s">
        <v>394</v>
      </c>
      <c r="AJ665">
        <v>30.135262000000001</v>
      </c>
      <c r="AK665" t="s">
        <v>395</v>
      </c>
      <c r="AL665">
        <v>-89.908590000000004</v>
      </c>
      <c r="AM665">
        <v>100</v>
      </c>
      <c r="AN665">
        <v>1400</v>
      </c>
      <c r="AO665" t="s">
        <v>118</v>
      </c>
      <c r="AP665">
        <v>49</v>
      </c>
      <c r="AQ665">
        <v>135</v>
      </c>
      <c r="AR665">
        <v>0</v>
      </c>
      <c r="AZ665">
        <v>1200</v>
      </c>
      <c r="BA665">
        <v>1</v>
      </c>
      <c r="BB665" t="str">
        <f t="shared" si="45"/>
        <v xml:space="preserve">N35DC   </v>
      </c>
      <c r="BC665">
        <v>1</v>
      </c>
      <c r="BE665">
        <v>0</v>
      </c>
      <c r="BF665">
        <v>0</v>
      </c>
      <c r="BG665">
        <v>0</v>
      </c>
      <c r="BH665">
        <v>1475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"17:45:46.285"</f>
        <v>17:45:46.285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6</v>
      </c>
      <c r="CP665" t="s">
        <v>119</v>
      </c>
      <c r="CQ665">
        <v>16</v>
      </c>
      <c r="CR665">
        <v>0</v>
      </c>
      <c r="CW665">
        <v>5570828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"10/21/2020 17:45:38.362"</f>
        <v>10/21/2020 17:45:38.362</v>
      </c>
      <c r="C666" t="str">
        <f t="shared" si="44"/>
        <v>FFDFD3C0</v>
      </c>
      <c r="D666" t="s">
        <v>128</v>
      </c>
      <c r="E666">
        <v>9</v>
      </c>
      <c r="H666">
        <v>257</v>
      </c>
      <c r="I666" t="s">
        <v>129</v>
      </c>
      <c r="J666" t="s">
        <v>126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"17:45:46.281"</f>
        <v>17:45:46.281</v>
      </c>
      <c r="T666" t="str">
        <f>"17:45:45.781"</f>
        <v>17:45:45.781</v>
      </c>
      <c r="U666" t="str">
        <f t="shared" si="43"/>
        <v>A3E2C2</v>
      </c>
      <c r="V666">
        <v>0</v>
      </c>
      <c r="W666">
        <v>0</v>
      </c>
      <c r="X666">
        <v>1</v>
      </c>
      <c r="Z666">
        <v>0</v>
      </c>
      <c r="AA666">
        <v>10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1</v>
      </c>
      <c r="AH666">
        <v>0</v>
      </c>
      <c r="AI666" t="s">
        <v>394</v>
      </c>
      <c r="AJ666">
        <v>30.135262000000001</v>
      </c>
      <c r="AK666" t="s">
        <v>395</v>
      </c>
      <c r="AL666">
        <v>-89.908590000000004</v>
      </c>
      <c r="AM666">
        <v>100</v>
      </c>
      <c r="AN666">
        <v>1400</v>
      </c>
      <c r="AO666" t="s">
        <v>118</v>
      </c>
      <c r="AP666">
        <v>49</v>
      </c>
      <c r="AQ666">
        <v>135</v>
      </c>
      <c r="AR666">
        <v>0</v>
      </c>
      <c r="AZ666">
        <v>1200</v>
      </c>
      <c r="BA666">
        <v>1</v>
      </c>
      <c r="BB666" t="str">
        <f t="shared" si="45"/>
        <v xml:space="preserve">N35DC   </v>
      </c>
      <c r="BC666">
        <v>1</v>
      </c>
      <c r="BE666">
        <v>0</v>
      </c>
      <c r="BF666">
        <v>0</v>
      </c>
      <c r="BG666">
        <v>0</v>
      </c>
      <c r="BH666">
        <v>1475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"17:45:46.285"</f>
        <v>17:45:46.285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6</v>
      </c>
      <c r="CP666" t="s">
        <v>119</v>
      </c>
      <c r="CQ666">
        <v>16</v>
      </c>
      <c r="CR666">
        <v>0</v>
      </c>
      <c r="CW666">
        <v>5570828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"10/21/2020 17:45:38.362"</f>
        <v>10/21/2020 17:45:38.362</v>
      </c>
      <c r="C667" t="str">
        <f t="shared" si="44"/>
        <v>FFDFD3C0</v>
      </c>
      <c r="D667" t="s">
        <v>130</v>
      </c>
      <c r="E667">
        <v>3</v>
      </c>
      <c r="F667">
        <v>2003</v>
      </c>
      <c r="G667" t="s">
        <v>131</v>
      </c>
      <c r="J667" t="s">
        <v>132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"17:45:46.281"</f>
        <v>17:45:46.281</v>
      </c>
      <c r="T667" t="str">
        <f>"17:45:45.781"</f>
        <v>17:45:45.781</v>
      </c>
      <c r="U667" t="str">
        <f t="shared" si="43"/>
        <v>A3E2C2</v>
      </c>
      <c r="V667">
        <v>0</v>
      </c>
      <c r="W667">
        <v>0</v>
      </c>
      <c r="X667">
        <v>1</v>
      </c>
      <c r="Z667">
        <v>0</v>
      </c>
      <c r="AA667">
        <v>10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1</v>
      </c>
      <c r="AH667">
        <v>0</v>
      </c>
      <c r="AI667" t="s">
        <v>394</v>
      </c>
      <c r="AJ667">
        <v>30.135262000000001</v>
      </c>
      <c r="AK667" t="s">
        <v>395</v>
      </c>
      <c r="AL667">
        <v>-89.908590000000004</v>
      </c>
      <c r="AM667">
        <v>100</v>
      </c>
      <c r="AN667">
        <v>1400</v>
      </c>
      <c r="AO667" t="s">
        <v>118</v>
      </c>
      <c r="AP667">
        <v>49</v>
      </c>
      <c r="AQ667">
        <v>135</v>
      </c>
      <c r="AR667">
        <v>0</v>
      </c>
      <c r="AZ667">
        <v>1200</v>
      </c>
      <c r="BA667">
        <v>1</v>
      </c>
      <c r="BB667" t="str">
        <f t="shared" si="45"/>
        <v xml:space="preserve">N35DC   </v>
      </c>
      <c r="BC667">
        <v>1</v>
      </c>
      <c r="BE667">
        <v>0</v>
      </c>
      <c r="BF667">
        <v>0</v>
      </c>
      <c r="BG667">
        <v>0</v>
      </c>
      <c r="BH667">
        <v>1475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"17:45:46.285"</f>
        <v>17:45:46.285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6</v>
      </c>
      <c r="CP667" t="s">
        <v>119</v>
      </c>
      <c r="CQ667">
        <v>16</v>
      </c>
      <c r="CR667">
        <v>0</v>
      </c>
      <c r="CW667">
        <v>5570828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"10/21/2020 17:45:38.362"</f>
        <v>10/21/2020 17:45:38.362</v>
      </c>
      <c r="C668" t="str">
        <f t="shared" si="44"/>
        <v>FFDFD3C0</v>
      </c>
      <c r="D668" t="s">
        <v>113</v>
      </c>
      <c r="E668">
        <v>4</v>
      </c>
      <c r="H668">
        <v>162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"17:45:46.281"</f>
        <v>17:45:46.281</v>
      </c>
      <c r="T668" t="str">
        <f>"17:45:45.781"</f>
        <v>17:45:45.781</v>
      </c>
      <c r="U668" t="str">
        <f t="shared" si="43"/>
        <v>A3E2C2</v>
      </c>
      <c r="V668">
        <v>0</v>
      </c>
      <c r="W668">
        <v>0</v>
      </c>
      <c r="X668">
        <v>1</v>
      </c>
      <c r="Z668">
        <v>0</v>
      </c>
      <c r="AA668">
        <v>10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1</v>
      </c>
      <c r="AH668">
        <v>0</v>
      </c>
      <c r="AI668" t="s">
        <v>394</v>
      </c>
      <c r="AJ668">
        <v>30.135262000000001</v>
      </c>
      <c r="AK668" t="s">
        <v>395</v>
      </c>
      <c r="AL668">
        <v>-89.908590000000004</v>
      </c>
      <c r="AM668">
        <v>100</v>
      </c>
      <c r="AN668">
        <v>1400</v>
      </c>
      <c r="AO668" t="s">
        <v>118</v>
      </c>
      <c r="AP668">
        <v>49</v>
      </c>
      <c r="AQ668">
        <v>135</v>
      </c>
      <c r="AR668">
        <v>0</v>
      </c>
      <c r="AZ668">
        <v>1200</v>
      </c>
      <c r="BA668">
        <v>1</v>
      </c>
      <c r="BB668" t="str">
        <f t="shared" si="45"/>
        <v xml:space="preserve">N35DC   </v>
      </c>
      <c r="BC668">
        <v>1</v>
      </c>
      <c r="BE668">
        <v>0</v>
      </c>
      <c r="BF668">
        <v>0</v>
      </c>
      <c r="BG668">
        <v>0</v>
      </c>
      <c r="BH668">
        <v>1475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"17:45:46.285"</f>
        <v>17:45:46.285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6</v>
      </c>
      <c r="CP668" t="s">
        <v>119</v>
      </c>
      <c r="CQ668">
        <v>16</v>
      </c>
      <c r="CR668">
        <v>0</v>
      </c>
      <c r="CW668">
        <v>5570828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"10/21/2020 17:45:38.362"</f>
        <v>10/21/2020 17:45:38.362</v>
      </c>
      <c r="C669" t="str">
        <f t="shared" si="44"/>
        <v>FFDFD3C0</v>
      </c>
      <c r="D669" t="s">
        <v>133</v>
      </c>
      <c r="E669">
        <v>1</v>
      </c>
      <c r="F669">
        <v>1001</v>
      </c>
      <c r="G669" t="s">
        <v>114</v>
      </c>
      <c r="J669" t="s">
        <v>134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"17:45:46.281"</f>
        <v>17:45:46.281</v>
      </c>
      <c r="T669" t="str">
        <f>"17:45:45.781"</f>
        <v>17:45:45.781</v>
      </c>
      <c r="U669" t="str">
        <f t="shared" si="43"/>
        <v>A3E2C2</v>
      </c>
      <c r="V669">
        <v>0</v>
      </c>
      <c r="W669">
        <v>0</v>
      </c>
      <c r="X669">
        <v>1</v>
      </c>
      <c r="Z669">
        <v>0</v>
      </c>
      <c r="AA669">
        <v>10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1</v>
      </c>
      <c r="AH669">
        <v>0</v>
      </c>
      <c r="AI669" t="s">
        <v>394</v>
      </c>
      <c r="AJ669">
        <v>30.135262000000001</v>
      </c>
      <c r="AK669" t="s">
        <v>395</v>
      </c>
      <c r="AL669">
        <v>-89.908590000000004</v>
      </c>
      <c r="AM669">
        <v>100</v>
      </c>
      <c r="AN669">
        <v>1400</v>
      </c>
      <c r="AO669" t="s">
        <v>118</v>
      </c>
      <c r="AP669">
        <v>49</v>
      </c>
      <c r="AQ669">
        <v>135</v>
      </c>
      <c r="AR669">
        <v>0</v>
      </c>
      <c r="AZ669">
        <v>1200</v>
      </c>
      <c r="BA669">
        <v>1</v>
      </c>
      <c r="BB669" t="str">
        <f t="shared" si="45"/>
        <v xml:space="preserve">N35DC   </v>
      </c>
      <c r="BC669">
        <v>1</v>
      </c>
      <c r="BE669">
        <v>0</v>
      </c>
      <c r="BF669">
        <v>0</v>
      </c>
      <c r="BG669">
        <v>0</v>
      </c>
      <c r="BH669">
        <v>1475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"17:45:46.285"</f>
        <v>17:45:46.285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6</v>
      </c>
      <c r="CP669" t="s">
        <v>119</v>
      </c>
      <c r="CQ669">
        <v>16</v>
      </c>
      <c r="CR669">
        <v>0</v>
      </c>
      <c r="CW669">
        <v>5570828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"10/21/2020 17:45:42.258"</f>
        <v>10/21/2020 17:45:42.258</v>
      </c>
      <c r="C670" t="str">
        <f t="shared" si="44"/>
        <v>FFDFD3C0</v>
      </c>
      <c r="D670" t="s">
        <v>124</v>
      </c>
      <c r="E670">
        <v>2</v>
      </c>
      <c r="H670">
        <v>14</v>
      </c>
      <c r="I670" t="s">
        <v>125</v>
      </c>
      <c r="J670" t="s">
        <v>126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ref="S670:T674" si="46">"17:45:50.195"</f>
        <v>17:45:50.195</v>
      </c>
      <c r="T670" t="str">
        <f t="shared" si="46"/>
        <v>17:45:50.195</v>
      </c>
      <c r="U670" t="str">
        <f t="shared" si="43"/>
        <v>A3E2C2</v>
      </c>
      <c r="V670">
        <v>0</v>
      </c>
      <c r="W670">
        <v>0</v>
      </c>
      <c r="X670">
        <v>1</v>
      </c>
      <c r="Z670">
        <v>0</v>
      </c>
      <c r="AA670">
        <v>10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1</v>
      </c>
      <c r="AH670">
        <v>0</v>
      </c>
      <c r="AI670" t="s">
        <v>396</v>
      </c>
      <c r="AJ670">
        <v>30.137687</v>
      </c>
      <c r="AK670" t="s">
        <v>397</v>
      </c>
      <c r="AL670">
        <v>-89.907560000000004</v>
      </c>
      <c r="AM670">
        <v>100</v>
      </c>
      <c r="AN670">
        <v>1400</v>
      </c>
      <c r="AO670" t="s">
        <v>118</v>
      </c>
      <c r="AP670">
        <v>48</v>
      </c>
      <c r="AQ670">
        <v>134</v>
      </c>
      <c r="AR670">
        <v>64</v>
      </c>
      <c r="AZ670">
        <v>1200</v>
      </c>
      <c r="BA670">
        <v>1</v>
      </c>
      <c r="BB670" t="str">
        <f t="shared" si="45"/>
        <v xml:space="preserve">N35DC   </v>
      </c>
      <c r="BC670">
        <v>1</v>
      </c>
      <c r="BE670">
        <v>0</v>
      </c>
      <c r="BF670">
        <v>0</v>
      </c>
      <c r="BG670">
        <v>0</v>
      </c>
      <c r="BH670">
        <v>1475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"17:45:50.199"</f>
        <v>17:45:50.199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6</v>
      </c>
      <c r="CP670" t="s">
        <v>119</v>
      </c>
      <c r="CQ670">
        <v>16</v>
      </c>
      <c r="CR670">
        <v>0</v>
      </c>
      <c r="CW670">
        <v>5573652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"10/21/2020 17:45:42.258"</f>
        <v>10/21/2020 17:45:42.258</v>
      </c>
      <c r="C671" t="str">
        <f t="shared" si="44"/>
        <v>FFDFD3C0</v>
      </c>
      <c r="D671" t="s">
        <v>128</v>
      </c>
      <c r="E671">
        <v>9</v>
      </c>
      <c r="H671">
        <v>257</v>
      </c>
      <c r="I671" t="s">
        <v>129</v>
      </c>
      <c r="J671" t="s">
        <v>126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46"/>
        <v>17:45:50.195</v>
      </c>
      <c r="T671" t="str">
        <f t="shared" si="46"/>
        <v>17:45:50.195</v>
      </c>
      <c r="U671" t="str">
        <f t="shared" si="43"/>
        <v>A3E2C2</v>
      </c>
      <c r="V671">
        <v>0</v>
      </c>
      <c r="W671">
        <v>0</v>
      </c>
      <c r="X671">
        <v>1</v>
      </c>
      <c r="Z671">
        <v>0</v>
      </c>
      <c r="AA671">
        <v>10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1</v>
      </c>
      <c r="AH671">
        <v>0</v>
      </c>
      <c r="AI671" t="s">
        <v>396</v>
      </c>
      <c r="AJ671">
        <v>30.137687</v>
      </c>
      <c r="AK671" t="s">
        <v>397</v>
      </c>
      <c r="AL671">
        <v>-89.907560000000004</v>
      </c>
      <c r="AM671">
        <v>100</v>
      </c>
      <c r="AN671">
        <v>1400</v>
      </c>
      <c r="AO671" t="s">
        <v>118</v>
      </c>
      <c r="AP671">
        <v>48</v>
      </c>
      <c r="AQ671">
        <v>134</v>
      </c>
      <c r="AR671">
        <v>64</v>
      </c>
      <c r="AZ671">
        <v>1200</v>
      </c>
      <c r="BA671">
        <v>1</v>
      </c>
      <c r="BB671" t="str">
        <f t="shared" si="45"/>
        <v xml:space="preserve">N35DC   </v>
      </c>
      <c r="BC671">
        <v>1</v>
      </c>
      <c r="BE671">
        <v>0</v>
      </c>
      <c r="BF671">
        <v>0</v>
      </c>
      <c r="BG671">
        <v>0</v>
      </c>
      <c r="BH671">
        <v>1475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"17:45:50.199"</f>
        <v>17:45:50.199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16</v>
      </c>
      <c r="CR671">
        <v>0</v>
      </c>
      <c r="CW671">
        <v>5573652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"10/21/2020 17:45:42.258"</f>
        <v>10/21/2020 17:45:42.258</v>
      </c>
      <c r="C672" t="str">
        <f t="shared" si="44"/>
        <v>FFDFD3C0</v>
      </c>
      <c r="D672" t="s">
        <v>133</v>
      </c>
      <c r="E672">
        <v>1</v>
      </c>
      <c r="F672">
        <v>1001</v>
      </c>
      <c r="G672" t="s">
        <v>114</v>
      </c>
      <c r="J672" t="s">
        <v>134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46"/>
        <v>17:45:50.195</v>
      </c>
      <c r="T672" t="str">
        <f t="shared" si="46"/>
        <v>17:45:50.195</v>
      </c>
      <c r="U672" t="str">
        <f t="shared" si="43"/>
        <v>A3E2C2</v>
      </c>
      <c r="V672">
        <v>0</v>
      </c>
      <c r="W672">
        <v>0</v>
      </c>
      <c r="X672">
        <v>1</v>
      </c>
      <c r="Z672">
        <v>0</v>
      </c>
      <c r="AA672">
        <v>10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1</v>
      </c>
      <c r="AH672">
        <v>0</v>
      </c>
      <c r="AI672" t="s">
        <v>396</v>
      </c>
      <c r="AJ672">
        <v>30.137687</v>
      </c>
      <c r="AK672" t="s">
        <v>397</v>
      </c>
      <c r="AL672">
        <v>-89.907560000000004</v>
      </c>
      <c r="AM672">
        <v>100</v>
      </c>
      <c r="AN672">
        <v>1400</v>
      </c>
      <c r="AO672" t="s">
        <v>118</v>
      </c>
      <c r="AP672">
        <v>48</v>
      </c>
      <c r="AQ672">
        <v>134</v>
      </c>
      <c r="AR672">
        <v>64</v>
      </c>
      <c r="AZ672">
        <v>1200</v>
      </c>
      <c r="BA672">
        <v>1</v>
      </c>
      <c r="BB672" t="str">
        <f t="shared" si="45"/>
        <v xml:space="preserve">N35DC   </v>
      </c>
      <c r="BC672">
        <v>1</v>
      </c>
      <c r="BE672">
        <v>0</v>
      </c>
      <c r="BF672">
        <v>0</v>
      </c>
      <c r="BG672">
        <v>0</v>
      </c>
      <c r="BH672">
        <v>1475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"17:45:50.199"</f>
        <v>17:45:50.199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6</v>
      </c>
      <c r="CP672" t="s">
        <v>119</v>
      </c>
      <c r="CQ672">
        <v>16</v>
      </c>
      <c r="CR672">
        <v>0</v>
      </c>
      <c r="CW672">
        <v>5573652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"10/21/2020 17:45:42.258"</f>
        <v>10/21/2020 17:45:42.258</v>
      </c>
      <c r="C673" t="str">
        <f t="shared" si="44"/>
        <v>FFDFD3C0</v>
      </c>
      <c r="D673" t="s">
        <v>130</v>
      </c>
      <c r="E673">
        <v>3</v>
      </c>
      <c r="F673">
        <v>2003</v>
      </c>
      <c r="G673" t="s">
        <v>131</v>
      </c>
      <c r="J673" t="s">
        <v>132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46"/>
        <v>17:45:50.195</v>
      </c>
      <c r="T673" t="str">
        <f t="shared" si="46"/>
        <v>17:45:50.195</v>
      </c>
      <c r="U673" t="str">
        <f t="shared" si="43"/>
        <v>A3E2C2</v>
      </c>
      <c r="V673">
        <v>0</v>
      </c>
      <c r="W673">
        <v>0</v>
      </c>
      <c r="X673">
        <v>1</v>
      </c>
      <c r="Z673">
        <v>0</v>
      </c>
      <c r="AA673">
        <v>10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1</v>
      </c>
      <c r="AH673">
        <v>0</v>
      </c>
      <c r="AI673" t="s">
        <v>396</v>
      </c>
      <c r="AJ673">
        <v>30.137687</v>
      </c>
      <c r="AK673" t="s">
        <v>397</v>
      </c>
      <c r="AL673">
        <v>-89.907560000000004</v>
      </c>
      <c r="AM673">
        <v>100</v>
      </c>
      <c r="AN673">
        <v>1400</v>
      </c>
      <c r="AO673" t="s">
        <v>118</v>
      </c>
      <c r="AP673">
        <v>48</v>
      </c>
      <c r="AQ673">
        <v>134</v>
      </c>
      <c r="AR673">
        <v>64</v>
      </c>
      <c r="AZ673">
        <v>1200</v>
      </c>
      <c r="BA673">
        <v>1</v>
      </c>
      <c r="BB673" t="str">
        <f t="shared" si="45"/>
        <v xml:space="preserve">N35DC   </v>
      </c>
      <c r="BC673">
        <v>1</v>
      </c>
      <c r="BE673">
        <v>0</v>
      </c>
      <c r="BF673">
        <v>0</v>
      </c>
      <c r="BG673">
        <v>0</v>
      </c>
      <c r="BH673">
        <v>1475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"17:45:50.199"</f>
        <v>17:45:50.199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6</v>
      </c>
      <c r="CP673" t="s">
        <v>119</v>
      </c>
      <c r="CQ673">
        <v>16</v>
      </c>
      <c r="CR673">
        <v>0</v>
      </c>
      <c r="CW673">
        <v>5573652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"10/21/2020 17:45:42.258"</f>
        <v>10/21/2020 17:45:42.258</v>
      </c>
      <c r="C674" t="str">
        <f t="shared" si="44"/>
        <v>FFDFD3C0</v>
      </c>
      <c r="D674" t="s">
        <v>113</v>
      </c>
      <c r="E674">
        <v>4</v>
      </c>
      <c r="H674">
        <v>162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46"/>
        <v>17:45:50.195</v>
      </c>
      <c r="T674" t="str">
        <f t="shared" si="46"/>
        <v>17:45:50.195</v>
      </c>
      <c r="U674" t="str">
        <f t="shared" si="43"/>
        <v>A3E2C2</v>
      </c>
      <c r="V674">
        <v>0</v>
      </c>
      <c r="W674">
        <v>0</v>
      </c>
      <c r="X674">
        <v>1</v>
      </c>
      <c r="Z674">
        <v>0</v>
      </c>
      <c r="AA674">
        <v>10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1</v>
      </c>
      <c r="AH674">
        <v>0</v>
      </c>
      <c r="AI674" t="s">
        <v>396</v>
      </c>
      <c r="AJ674">
        <v>30.137687</v>
      </c>
      <c r="AK674" t="s">
        <v>397</v>
      </c>
      <c r="AL674">
        <v>-89.907560000000004</v>
      </c>
      <c r="AM674">
        <v>100</v>
      </c>
      <c r="AN674">
        <v>1400</v>
      </c>
      <c r="AO674" t="s">
        <v>118</v>
      </c>
      <c r="AP674">
        <v>48</v>
      </c>
      <c r="AQ674">
        <v>134</v>
      </c>
      <c r="AR674">
        <v>64</v>
      </c>
      <c r="AZ674">
        <v>1200</v>
      </c>
      <c r="BA674">
        <v>1</v>
      </c>
      <c r="BB674" t="str">
        <f t="shared" si="45"/>
        <v xml:space="preserve">N35DC   </v>
      </c>
      <c r="BC674">
        <v>1</v>
      </c>
      <c r="BE674">
        <v>0</v>
      </c>
      <c r="BF674">
        <v>0</v>
      </c>
      <c r="BG674">
        <v>0</v>
      </c>
      <c r="BH674">
        <v>1475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"17:45:50.199"</f>
        <v>17:45:50.199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16</v>
      </c>
      <c r="CR674">
        <v>0</v>
      </c>
      <c r="CW674">
        <v>5573652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"10/21/2020 17:45:46.303"</f>
        <v>10/21/2020 17:45:46.303</v>
      </c>
      <c r="C675" t="str">
        <f t="shared" si="44"/>
        <v>FFDFD3C0</v>
      </c>
      <c r="D675" t="s">
        <v>124</v>
      </c>
      <c r="E675">
        <v>2</v>
      </c>
      <c r="H675">
        <v>14</v>
      </c>
      <c r="I675" t="s">
        <v>125</v>
      </c>
      <c r="J675" t="s">
        <v>126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"17:45:54.227"</f>
        <v>17:45:54.227</v>
      </c>
      <c r="T675" t="str">
        <f>"17:45:53.727"</f>
        <v>17:45:53.727</v>
      </c>
      <c r="U675" t="str">
        <f t="shared" si="43"/>
        <v>A3E2C2</v>
      </c>
      <c r="V675">
        <v>0</v>
      </c>
      <c r="W675">
        <v>0</v>
      </c>
      <c r="X675">
        <v>1</v>
      </c>
      <c r="Z675">
        <v>0</v>
      </c>
      <c r="AA675">
        <v>10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1</v>
      </c>
      <c r="AH675">
        <v>0</v>
      </c>
      <c r="AI675" t="s">
        <v>398</v>
      </c>
      <c r="AJ675">
        <v>30.140239999999999</v>
      </c>
      <c r="AK675" t="s">
        <v>399</v>
      </c>
      <c r="AL675">
        <v>-89.906552000000005</v>
      </c>
      <c r="AM675">
        <v>100</v>
      </c>
      <c r="AN675">
        <v>1400</v>
      </c>
      <c r="AO675" t="s">
        <v>118</v>
      </c>
      <c r="AP675">
        <v>48</v>
      </c>
      <c r="AQ675">
        <v>134</v>
      </c>
      <c r="AR675">
        <v>0</v>
      </c>
      <c r="AZ675">
        <v>1200</v>
      </c>
      <c r="BA675">
        <v>1</v>
      </c>
      <c r="BB675" t="str">
        <f t="shared" si="45"/>
        <v xml:space="preserve">N35DC   </v>
      </c>
      <c r="BC675">
        <v>1</v>
      </c>
      <c r="BE675">
        <v>0</v>
      </c>
      <c r="BF675">
        <v>0</v>
      </c>
      <c r="BG675">
        <v>0</v>
      </c>
      <c r="BH675">
        <v>1500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"17:45:54.234"</f>
        <v>17:45:54.234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341</v>
      </c>
      <c r="CR675">
        <v>0</v>
      </c>
      <c r="CW675">
        <v>16668561</v>
      </c>
      <c r="CY675">
        <v>1</v>
      </c>
      <c r="CZ675">
        <v>0</v>
      </c>
      <c r="DA675">
        <v>0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"10/21/2020 17:45:46.303"</f>
        <v>10/21/2020 17:45:46.303</v>
      </c>
      <c r="C676" t="str">
        <f t="shared" si="44"/>
        <v>FFDFD3C0</v>
      </c>
      <c r="D676" t="s">
        <v>133</v>
      </c>
      <c r="E676">
        <v>1</v>
      </c>
      <c r="F676">
        <v>1001</v>
      </c>
      <c r="G676" t="s">
        <v>114</v>
      </c>
      <c r="J676" t="s">
        <v>134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"17:45:54.227"</f>
        <v>17:45:54.227</v>
      </c>
      <c r="T676" t="str">
        <f>"17:45:53.727"</f>
        <v>17:45:53.727</v>
      </c>
      <c r="U676" t="str">
        <f t="shared" si="43"/>
        <v>A3E2C2</v>
      </c>
      <c r="V676">
        <v>0</v>
      </c>
      <c r="W676">
        <v>0</v>
      </c>
      <c r="X676">
        <v>1</v>
      </c>
      <c r="Z676">
        <v>0</v>
      </c>
      <c r="AA676">
        <v>10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1</v>
      </c>
      <c r="AH676">
        <v>0</v>
      </c>
      <c r="AI676" t="s">
        <v>398</v>
      </c>
      <c r="AJ676">
        <v>30.140239999999999</v>
      </c>
      <c r="AK676" t="s">
        <v>399</v>
      </c>
      <c r="AL676">
        <v>-89.906552000000005</v>
      </c>
      <c r="AM676">
        <v>100</v>
      </c>
      <c r="AN676">
        <v>1400</v>
      </c>
      <c r="AO676" t="s">
        <v>118</v>
      </c>
      <c r="AP676">
        <v>48</v>
      </c>
      <c r="AQ676">
        <v>134</v>
      </c>
      <c r="AR676">
        <v>0</v>
      </c>
      <c r="AZ676">
        <v>1200</v>
      </c>
      <c r="BA676">
        <v>1</v>
      </c>
      <c r="BB676" t="str">
        <f t="shared" si="45"/>
        <v xml:space="preserve">N35DC   </v>
      </c>
      <c r="BC676">
        <v>1</v>
      </c>
      <c r="BE676">
        <v>0</v>
      </c>
      <c r="BF676">
        <v>0</v>
      </c>
      <c r="BG676">
        <v>0</v>
      </c>
      <c r="BH676">
        <v>1500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"17:45:54.234"</f>
        <v>17:45:54.234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341</v>
      </c>
      <c r="CR676">
        <v>0</v>
      </c>
      <c r="CW676">
        <v>16668561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"10/21/2020 17:45:46.303"</f>
        <v>10/21/2020 17:45:46.303</v>
      </c>
      <c r="C677" t="str">
        <f t="shared" si="44"/>
        <v>FFDFD3C0</v>
      </c>
      <c r="D677" t="s">
        <v>128</v>
      </c>
      <c r="E677">
        <v>9</v>
      </c>
      <c r="H677">
        <v>257</v>
      </c>
      <c r="I677" t="s">
        <v>129</v>
      </c>
      <c r="J677" t="s">
        <v>126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"17:45:54.227"</f>
        <v>17:45:54.227</v>
      </c>
      <c r="T677" t="str">
        <f>"17:45:53.727"</f>
        <v>17:45:53.727</v>
      </c>
      <c r="U677" t="str">
        <f t="shared" si="43"/>
        <v>A3E2C2</v>
      </c>
      <c r="V677">
        <v>0</v>
      </c>
      <c r="W677">
        <v>0</v>
      </c>
      <c r="X677">
        <v>1</v>
      </c>
      <c r="Z677">
        <v>0</v>
      </c>
      <c r="AA677">
        <v>10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1</v>
      </c>
      <c r="AH677">
        <v>0</v>
      </c>
      <c r="AI677" t="s">
        <v>398</v>
      </c>
      <c r="AJ677">
        <v>30.140239999999999</v>
      </c>
      <c r="AK677" t="s">
        <v>399</v>
      </c>
      <c r="AL677">
        <v>-89.906552000000005</v>
      </c>
      <c r="AM677">
        <v>100</v>
      </c>
      <c r="AN677">
        <v>1400</v>
      </c>
      <c r="AO677" t="s">
        <v>118</v>
      </c>
      <c r="AP677">
        <v>48</v>
      </c>
      <c r="AQ677">
        <v>134</v>
      </c>
      <c r="AR677">
        <v>0</v>
      </c>
      <c r="AZ677">
        <v>1200</v>
      </c>
      <c r="BA677">
        <v>1</v>
      </c>
      <c r="BB677" t="str">
        <f t="shared" si="45"/>
        <v xml:space="preserve">N35DC   </v>
      </c>
      <c r="BC677">
        <v>1</v>
      </c>
      <c r="BE677">
        <v>0</v>
      </c>
      <c r="BF677">
        <v>0</v>
      </c>
      <c r="BG677">
        <v>0</v>
      </c>
      <c r="BH677">
        <v>1500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"17:45:54.234"</f>
        <v>17:45:54.234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6</v>
      </c>
      <c r="CP677" t="s">
        <v>119</v>
      </c>
      <c r="CQ677">
        <v>341</v>
      </c>
      <c r="CR677">
        <v>0</v>
      </c>
      <c r="CW677">
        <v>16668561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"10/21/2020 17:45:46.303"</f>
        <v>10/21/2020 17:45:46.303</v>
      </c>
      <c r="C678" t="str">
        <f t="shared" si="44"/>
        <v>FFDFD3C0</v>
      </c>
      <c r="D678" t="s">
        <v>130</v>
      </c>
      <c r="E678">
        <v>3</v>
      </c>
      <c r="F678">
        <v>2003</v>
      </c>
      <c r="G678" t="s">
        <v>131</v>
      </c>
      <c r="J678" t="s">
        <v>132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"17:45:54.227"</f>
        <v>17:45:54.227</v>
      </c>
      <c r="T678" t="str">
        <f>"17:45:53.727"</f>
        <v>17:45:53.727</v>
      </c>
      <c r="U678" t="str">
        <f t="shared" si="43"/>
        <v>A3E2C2</v>
      </c>
      <c r="V678">
        <v>0</v>
      </c>
      <c r="W678">
        <v>0</v>
      </c>
      <c r="X678">
        <v>1</v>
      </c>
      <c r="Z678">
        <v>0</v>
      </c>
      <c r="AA678">
        <v>10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1</v>
      </c>
      <c r="AH678">
        <v>0</v>
      </c>
      <c r="AI678" t="s">
        <v>398</v>
      </c>
      <c r="AJ678">
        <v>30.140239999999999</v>
      </c>
      <c r="AK678" t="s">
        <v>399</v>
      </c>
      <c r="AL678">
        <v>-89.906552000000005</v>
      </c>
      <c r="AM678">
        <v>100</v>
      </c>
      <c r="AN678">
        <v>1400</v>
      </c>
      <c r="AO678" t="s">
        <v>118</v>
      </c>
      <c r="AP678">
        <v>48</v>
      </c>
      <c r="AQ678">
        <v>134</v>
      </c>
      <c r="AR678">
        <v>0</v>
      </c>
      <c r="AZ678">
        <v>1200</v>
      </c>
      <c r="BA678">
        <v>1</v>
      </c>
      <c r="BB678" t="str">
        <f t="shared" si="45"/>
        <v xml:space="preserve">N35DC   </v>
      </c>
      <c r="BC678">
        <v>1</v>
      </c>
      <c r="BE678">
        <v>0</v>
      </c>
      <c r="BF678">
        <v>0</v>
      </c>
      <c r="BG678">
        <v>0</v>
      </c>
      <c r="BH678">
        <v>1500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"17:45:54.234"</f>
        <v>17:45:54.234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6</v>
      </c>
      <c r="CP678" t="s">
        <v>119</v>
      </c>
      <c r="CQ678">
        <v>341</v>
      </c>
      <c r="CR678">
        <v>0</v>
      </c>
      <c r="CW678">
        <v>16668561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"10/21/2020 17:45:46.303"</f>
        <v>10/21/2020 17:45:46.303</v>
      </c>
      <c r="C679" t="str">
        <f t="shared" si="44"/>
        <v>FFDFD3C0</v>
      </c>
      <c r="D679" t="s">
        <v>113</v>
      </c>
      <c r="E679">
        <v>4</v>
      </c>
      <c r="H679">
        <v>162</v>
      </c>
      <c r="I679" t="s">
        <v>114</v>
      </c>
      <c r="J679" t="s">
        <v>115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"17:45:54.227"</f>
        <v>17:45:54.227</v>
      </c>
      <c r="T679" t="str">
        <f>"17:45:53.727"</f>
        <v>17:45:53.727</v>
      </c>
      <c r="U679" t="str">
        <f t="shared" si="43"/>
        <v>A3E2C2</v>
      </c>
      <c r="V679">
        <v>0</v>
      </c>
      <c r="W679">
        <v>0</v>
      </c>
      <c r="X679">
        <v>1</v>
      </c>
      <c r="Z679">
        <v>0</v>
      </c>
      <c r="AA679">
        <v>10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1</v>
      </c>
      <c r="AH679">
        <v>0</v>
      </c>
      <c r="AI679" t="s">
        <v>398</v>
      </c>
      <c r="AJ679">
        <v>30.140239999999999</v>
      </c>
      <c r="AK679" t="s">
        <v>399</v>
      </c>
      <c r="AL679">
        <v>-89.906552000000005</v>
      </c>
      <c r="AM679">
        <v>100</v>
      </c>
      <c r="AN679">
        <v>1400</v>
      </c>
      <c r="AO679" t="s">
        <v>118</v>
      </c>
      <c r="AP679">
        <v>48</v>
      </c>
      <c r="AQ679">
        <v>134</v>
      </c>
      <c r="AR679">
        <v>0</v>
      </c>
      <c r="AZ679">
        <v>1200</v>
      </c>
      <c r="BA679">
        <v>1</v>
      </c>
      <c r="BB679" t="str">
        <f t="shared" si="45"/>
        <v xml:space="preserve">N35DC   </v>
      </c>
      <c r="BC679">
        <v>1</v>
      </c>
      <c r="BE679">
        <v>0</v>
      </c>
      <c r="BF679">
        <v>0</v>
      </c>
      <c r="BG679">
        <v>0</v>
      </c>
      <c r="BH679">
        <v>1500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"17:45:54.234"</f>
        <v>17:45:54.234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6</v>
      </c>
      <c r="CP679" t="s">
        <v>119</v>
      </c>
      <c r="CQ679">
        <v>341</v>
      </c>
      <c r="CR679">
        <v>0</v>
      </c>
      <c r="CW679">
        <v>16668561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"10/21/2020 17:45:47.263"</f>
        <v>10/21/2020 17:45:47.263</v>
      </c>
      <c r="C680" t="str">
        <f t="shared" si="44"/>
        <v>FFDFD3C0</v>
      </c>
      <c r="D680" t="s">
        <v>124</v>
      </c>
      <c r="E680">
        <v>2</v>
      </c>
      <c r="H680">
        <v>14</v>
      </c>
      <c r="I680" t="s">
        <v>125</v>
      </c>
      <c r="J680" t="s">
        <v>126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"17:45:55.219"</f>
        <v>17:45:55.219</v>
      </c>
      <c r="T680" t="str">
        <f>"17:45:54.819"</f>
        <v>17:45:54.819</v>
      </c>
      <c r="U680" t="str">
        <f t="shared" si="43"/>
        <v>A3E2C2</v>
      </c>
      <c r="V680">
        <v>0</v>
      </c>
      <c r="W680">
        <v>0</v>
      </c>
      <c r="X680">
        <v>1</v>
      </c>
      <c r="Z680">
        <v>0</v>
      </c>
      <c r="AA680">
        <v>10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1</v>
      </c>
      <c r="AH680">
        <v>0</v>
      </c>
      <c r="AI680" t="s">
        <v>400</v>
      </c>
      <c r="AJ680">
        <v>30.140861999999998</v>
      </c>
      <c r="AK680" t="s">
        <v>401</v>
      </c>
      <c r="AL680">
        <v>-89.906294000000003</v>
      </c>
      <c r="AM680">
        <v>100</v>
      </c>
      <c r="AN680">
        <v>1400</v>
      </c>
      <c r="AO680" t="s">
        <v>118</v>
      </c>
      <c r="AP680">
        <v>48</v>
      </c>
      <c r="AQ680">
        <v>134</v>
      </c>
      <c r="AR680">
        <v>64</v>
      </c>
      <c r="AZ680">
        <v>1200</v>
      </c>
      <c r="BA680">
        <v>1</v>
      </c>
      <c r="BB680" t="str">
        <f t="shared" si="45"/>
        <v xml:space="preserve">N35DC   </v>
      </c>
      <c r="BC680">
        <v>1</v>
      </c>
      <c r="BE680">
        <v>0</v>
      </c>
      <c r="BF680">
        <v>0</v>
      </c>
      <c r="BG680">
        <v>0</v>
      </c>
      <c r="BH680">
        <v>1500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"17:45:55.224"</f>
        <v>17:45:55.224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6</v>
      </c>
      <c r="CP680" t="s">
        <v>119</v>
      </c>
      <c r="CQ680">
        <v>341</v>
      </c>
      <c r="CR680">
        <v>0</v>
      </c>
      <c r="CW680">
        <v>16669344</v>
      </c>
      <c r="CY680">
        <v>1</v>
      </c>
      <c r="CZ680">
        <v>0</v>
      </c>
      <c r="DA680">
        <v>0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"10/21/2020 17:45:47.263"</f>
        <v>10/21/2020 17:45:47.263</v>
      </c>
      <c r="C681" t="str">
        <f t="shared" si="44"/>
        <v>FFDFD3C0</v>
      </c>
      <c r="D681" t="s">
        <v>133</v>
      </c>
      <c r="E681">
        <v>1</v>
      </c>
      <c r="F681">
        <v>1001</v>
      </c>
      <c r="G681" t="s">
        <v>114</v>
      </c>
      <c r="J681" t="s">
        <v>134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"17:45:55.219"</f>
        <v>17:45:55.219</v>
      </c>
      <c r="T681" t="str">
        <f>"17:45:54.819"</f>
        <v>17:45:54.819</v>
      </c>
      <c r="U681" t="str">
        <f t="shared" si="43"/>
        <v>A3E2C2</v>
      </c>
      <c r="V681">
        <v>0</v>
      </c>
      <c r="W681">
        <v>0</v>
      </c>
      <c r="X681">
        <v>1</v>
      </c>
      <c r="Z681">
        <v>0</v>
      </c>
      <c r="AA681">
        <v>10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1</v>
      </c>
      <c r="AH681">
        <v>0</v>
      </c>
      <c r="AI681" t="s">
        <v>400</v>
      </c>
      <c r="AJ681">
        <v>30.140861999999998</v>
      </c>
      <c r="AK681" t="s">
        <v>401</v>
      </c>
      <c r="AL681">
        <v>-89.906294000000003</v>
      </c>
      <c r="AM681">
        <v>100</v>
      </c>
      <c r="AN681">
        <v>1400</v>
      </c>
      <c r="AO681" t="s">
        <v>118</v>
      </c>
      <c r="AP681">
        <v>48</v>
      </c>
      <c r="AQ681">
        <v>134</v>
      </c>
      <c r="AR681">
        <v>64</v>
      </c>
      <c r="AZ681">
        <v>1200</v>
      </c>
      <c r="BA681">
        <v>1</v>
      </c>
      <c r="BB681" t="str">
        <f t="shared" si="45"/>
        <v xml:space="preserve">N35DC   </v>
      </c>
      <c r="BC681">
        <v>1</v>
      </c>
      <c r="BE681">
        <v>0</v>
      </c>
      <c r="BF681">
        <v>0</v>
      </c>
      <c r="BG681">
        <v>0</v>
      </c>
      <c r="BH681">
        <v>1500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"17:45:55.224"</f>
        <v>17:45:55.224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6</v>
      </c>
      <c r="CP681" t="s">
        <v>119</v>
      </c>
      <c r="CQ681">
        <v>341</v>
      </c>
      <c r="CR681">
        <v>0</v>
      </c>
      <c r="CW681">
        <v>16669344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"10/21/2020 17:45:47.263"</f>
        <v>10/21/2020 17:45:47.263</v>
      </c>
      <c r="C682" t="str">
        <f t="shared" si="44"/>
        <v>FFDFD3C0</v>
      </c>
      <c r="D682" t="s">
        <v>128</v>
      </c>
      <c r="E682">
        <v>9</v>
      </c>
      <c r="H682">
        <v>257</v>
      </c>
      <c r="I682" t="s">
        <v>129</v>
      </c>
      <c r="J682" t="s">
        <v>126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"17:45:55.219"</f>
        <v>17:45:55.219</v>
      </c>
      <c r="T682" t="str">
        <f>"17:45:54.819"</f>
        <v>17:45:54.819</v>
      </c>
      <c r="U682" t="str">
        <f t="shared" si="43"/>
        <v>A3E2C2</v>
      </c>
      <c r="V682">
        <v>0</v>
      </c>
      <c r="W682">
        <v>0</v>
      </c>
      <c r="X682">
        <v>1</v>
      </c>
      <c r="Z682">
        <v>0</v>
      </c>
      <c r="AA682">
        <v>10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1</v>
      </c>
      <c r="AH682">
        <v>0</v>
      </c>
      <c r="AI682" t="s">
        <v>400</v>
      </c>
      <c r="AJ682">
        <v>30.140861999999998</v>
      </c>
      <c r="AK682" t="s">
        <v>401</v>
      </c>
      <c r="AL682">
        <v>-89.906294000000003</v>
      </c>
      <c r="AM682">
        <v>100</v>
      </c>
      <c r="AN682">
        <v>1400</v>
      </c>
      <c r="AO682" t="s">
        <v>118</v>
      </c>
      <c r="AP682">
        <v>48</v>
      </c>
      <c r="AQ682">
        <v>134</v>
      </c>
      <c r="AR682">
        <v>64</v>
      </c>
      <c r="AZ682">
        <v>1200</v>
      </c>
      <c r="BA682">
        <v>1</v>
      </c>
      <c r="BB682" t="str">
        <f t="shared" si="45"/>
        <v xml:space="preserve">N35DC   </v>
      </c>
      <c r="BC682">
        <v>1</v>
      </c>
      <c r="BE682">
        <v>0</v>
      </c>
      <c r="BF682">
        <v>0</v>
      </c>
      <c r="BG682">
        <v>0</v>
      </c>
      <c r="BH682">
        <v>1500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"17:45:55.224"</f>
        <v>17:45:55.224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6</v>
      </c>
      <c r="CP682" t="s">
        <v>119</v>
      </c>
      <c r="CQ682">
        <v>341</v>
      </c>
      <c r="CR682">
        <v>0</v>
      </c>
      <c r="CW682">
        <v>16669344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"10/21/2020 17:45:47.263"</f>
        <v>10/21/2020 17:45:47.263</v>
      </c>
      <c r="C683" t="str">
        <f t="shared" si="44"/>
        <v>FFDFD3C0</v>
      </c>
      <c r="D683" t="s">
        <v>130</v>
      </c>
      <c r="E683">
        <v>3</v>
      </c>
      <c r="F683">
        <v>2003</v>
      </c>
      <c r="G683" t="s">
        <v>131</v>
      </c>
      <c r="J683" t="s">
        <v>132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"17:45:55.219"</f>
        <v>17:45:55.219</v>
      </c>
      <c r="T683" t="str">
        <f>"17:45:54.819"</f>
        <v>17:45:54.819</v>
      </c>
      <c r="U683" t="str">
        <f t="shared" si="43"/>
        <v>A3E2C2</v>
      </c>
      <c r="V683">
        <v>0</v>
      </c>
      <c r="W683">
        <v>0</v>
      </c>
      <c r="X683">
        <v>1</v>
      </c>
      <c r="Z683">
        <v>0</v>
      </c>
      <c r="AA683">
        <v>10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1</v>
      </c>
      <c r="AH683">
        <v>0</v>
      </c>
      <c r="AI683" t="s">
        <v>400</v>
      </c>
      <c r="AJ683">
        <v>30.140861999999998</v>
      </c>
      <c r="AK683" t="s">
        <v>401</v>
      </c>
      <c r="AL683">
        <v>-89.906294000000003</v>
      </c>
      <c r="AM683">
        <v>100</v>
      </c>
      <c r="AN683">
        <v>1400</v>
      </c>
      <c r="AO683" t="s">
        <v>118</v>
      </c>
      <c r="AP683">
        <v>48</v>
      </c>
      <c r="AQ683">
        <v>134</v>
      </c>
      <c r="AR683">
        <v>64</v>
      </c>
      <c r="AZ683">
        <v>1200</v>
      </c>
      <c r="BA683">
        <v>1</v>
      </c>
      <c r="BB683" t="str">
        <f t="shared" si="45"/>
        <v xml:space="preserve">N35DC   </v>
      </c>
      <c r="BC683">
        <v>1</v>
      </c>
      <c r="BE683">
        <v>0</v>
      </c>
      <c r="BF683">
        <v>0</v>
      </c>
      <c r="BG683">
        <v>0</v>
      </c>
      <c r="BH683">
        <v>1500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"17:45:55.224"</f>
        <v>17:45:55.224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6</v>
      </c>
      <c r="CP683" t="s">
        <v>119</v>
      </c>
      <c r="CQ683">
        <v>341</v>
      </c>
      <c r="CR683">
        <v>0</v>
      </c>
      <c r="CW683">
        <v>16669344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"10/21/2020 17:45:47.263"</f>
        <v>10/21/2020 17:45:47.263</v>
      </c>
      <c r="C684" t="str">
        <f t="shared" si="44"/>
        <v>FFDFD3C0</v>
      </c>
      <c r="D684" t="s">
        <v>113</v>
      </c>
      <c r="E684">
        <v>4</v>
      </c>
      <c r="H684">
        <v>162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"17:45:55.219"</f>
        <v>17:45:55.219</v>
      </c>
      <c r="T684" t="str">
        <f>"17:45:54.819"</f>
        <v>17:45:54.819</v>
      </c>
      <c r="U684" t="str">
        <f t="shared" si="43"/>
        <v>A3E2C2</v>
      </c>
      <c r="V684">
        <v>0</v>
      </c>
      <c r="W684">
        <v>0</v>
      </c>
      <c r="X684">
        <v>1</v>
      </c>
      <c r="Z684">
        <v>0</v>
      </c>
      <c r="AA684">
        <v>10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1</v>
      </c>
      <c r="AH684">
        <v>0</v>
      </c>
      <c r="AI684" t="s">
        <v>400</v>
      </c>
      <c r="AJ684">
        <v>30.140861999999998</v>
      </c>
      <c r="AK684" t="s">
        <v>401</v>
      </c>
      <c r="AL684">
        <v>-89.906294000000003</v>
      </c>
      <c r="AM684">
        <v>100</v>
      </c>
      <c r="AN684">
        <v>1400</v>
      </c>
      <c r="AO684" t="s">
        <v>118</v>
      </c>
      <c r="AP684">
        <v>48</v>
      </c>
      <c r="AQ684">
        <v>134</v>
      </c>
      <c r="AR684">
        <v>64</v>
      </c>
      <c r="AZ684">
        <v>1200</v>
      </c>
      <c r="BA684">
        <v>1</v>
      </c>
      <c r="BB684" t="str">
        <f t="shared" si="45"/>
        <v xml:space="preserve">N35DC   </v>
      </c>
      <c r="BC684">
        <v>1</v>
      </c>
      <c r="BE684">
        <v>0</v>
      </c>
      <c r="BF684">
        <v>0</v>
      </c>
      <c r="BG684">
        <v>0</v>
      </c>
      <c r="BH684">
        <v>1500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"17:45:55.224"</f>
        <v>17:45:55.224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6</v>
      </c>
      <c r="CP684" t="s">
        <v>119</v>
      </c>
      <c r="CQ684">
        <v>341</v>
      </c>
      <c r="CR684">
        <v>0</v>
      </c>
      <c r="CW684">
        <v>16669344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"10/21/2020 17:45:51.407"</f>
        <v>10/21/2020 17:45:51.407</v>
      </c>
      <c r="C685" t="str">
        <f t="shared" si="44"/>
        <v>FFDFD3C0</v>
      </c>
      <c r="D685" t="s">
        <v>124</v>
      </c>
      <c r="E685">
        <v>2</v>
      </c>
      <c r="H685">
        <v>14</v>
      </c>
      <c r="I685" t="s">
        <v>125</v>
      </c>
      <c r="J685" t="s">
        <v>126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"17:45:59.375"</f>
        <v>17:45:59.375</v>
      </c>
      <c r="T685" t="str">
        <f>"17:45:58.975"</f>
        <v>17:45:58.975</v>
      </c>
      <c r="U685" t="str">
        <f t="shared" si="43"/>
        <v>A3E2C2</v>
      </c>
      <c r="V685">
        <v>0</v>
      </c>
      <c r="W685">
        <v>0</v>
      </c>
      <c r="X685">
        <v>1</v>
      </c>
      <c r="Z685">
        <v>0</v>
      </c>
      <c r="AA685">
        <v>10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1</v>
      </c>
      <c r="AH685">
        <v>0</v>
      </c>
      <c r="AI685" t="s">
        <v>402</v>
      </c>
      <c r="AJ685">
        <v>30.143459</v>
      </c>
      <c r="AK685" t="s">
        <v>403</v>
      </c>
      <c r="AL685">
        <v>-89.905179000000004</v>
      </c>
      <c r="AM685">
        <v>100</v>
      </c>
      <c r="AN685">
        <v>1400</v>
      </c>
      <c r="AO685" t="s">
        <v>118</v>
      </c>
      <c r="AP685">
        <v>48</v>
      </c>
      <c r="AQ685">
        <v>134</v>
      </c>
      <c r="AR685">
        <v>-64</v>
      </c>
      <c r="AZ685">
        <v>1200</v>
      </c>
      <c r="BA685">
        <v>1</v>
      </c>
      <c r="BB685" t="str">
        <f t="shared" si="45"/>
        <v xml:space="preserve">N35DC   </v>
      </c>
      <c r="BC685">
        <v>1</v>
      </c>
      <c r="BE685">
        <v>0</v>
      </c>
      <c r="BF685">
        <v>0</v>
      </c>
      <c r="BG685">
        <v>0</v>
      </c>
      <c r="BH685">
        <v>1500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"17:45:59.379"</f>
        <v>17:45:59.379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6</v>
      </c>
      <c r="CP685" t="s">
        <v>119</v>
      </c>
      <c r="CQ685">
        <v>341</v>
      </c>
      <c r="CR685">
        <v>0</v>
      </c>
      <c r="CW685">
        <v>16672779</v>
      </c>
      <c r="CY685">
        <v>1</v>
      </c>
      <c r="CZ685">
        <v>0</v>
      </c>
      <c r="DA685">
        <v>0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"10/21/2020 17:45:51.407"</f>
        <v>10/21/2020 17:45:51.407</v>
      </c>
      <c r="C686" t="str">
        <f t="shared" si="44"/>
        <v>FFDFD3C0</v>
      </c>
      <c r="D686" t="s">
        <v>130</v>
      </c>
      <c r="E686">
        <v>3</v>
      </c>
      <c r="F686">
        <v>2003</v>
      </c>
      <c r="G686" t="s">
        <v>131</v>
      </c>
      <c r="J686" t="s">
        <v>132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"17:45:59.375"</f>
        <v>17:45:59.375</v>
      </c>
      <c r="T686" t="str">
        <f>"17:45:58.975"</f>
        <v>17:45:58.975</v>
      </c>
      <c r="U686" t="str">
        <f t="shared" si="43"/>
        <v>A3E2C2</v>
      </c>
      <c r="V686">
        <v>0</v>
      </c>
      <c r="W686">
        <v>0</v>
      </c>
      <c r="X686">
        <v>1</v>
      </c>
      <c r="Z686">
        <v>0</v>
      </c>
      <c r="AA686">
        <v>10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1</v>
      </c>
      <c r="AH686">
        <v>0</v>
      </c>
      <c r="AI686" t="s">
        <v>402</v>
      </c>
      <c r="AJ686">
        <v>30.143459</v>
      </c>
      <c r="AK686" t="s">
        <v>403</v>
      </c>
      <c r="AL686">
        <v>-89.905179000000004</v>
      </c>
      <c r="AM686">
        <v>100</v>
      </c>
      <c r="AN686">
        <v>1400</v>
      </c>
      <c r="AO686" t="s">
        <v>118</v>
      </c>
      <c r="AP686">
        <v>48</v>
      </c>
      <c r="AQ686">
        <v>134</v>
      </c>
      <c r="AR686">
        <v>-64</v>
      </c>
      <c r="AZ686">
        <v>1200</v>
      </c>
      <c r="BA686">
        <v>1</v>
      </c>
      <c r="BB686" t="str">
        <f t="shared" si="45"/>
        <v xml:space="preserve">N35DC   </v>
      </c>
      <c r="BC686">
        <v>1</v>
      </c>
      <c r="BE686">
        <v>0</v>
      </c>
      <c r="BF686">
        <v>0</v>
      </c>
      <c r="BG686">
        <v>0</v>
      </c>
      <c r="BH686">
        <v>1500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"17:45:59.379"</f>
        <v>17:45:59.379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341</v>
      </c>
      <c r="CR686">
        <v>0</v>
      </c>
      <c r="CW686">
        <v>16672779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"10/21/2020 17:45:51.407"</f>
        <v>10/21/2020 17:45:51.407</v>
      </c>
      <c r="C687" t="str">
        <f t="shared" si="44"/>
        <v>FFDFD3C0</v>
      </c>
      <c r="D687" t="s">
        <v>113</v>
      </c>
      <c r="E687">
        <v>4</v>
      </c>
      <c r="H687">
        <v>162</v>
      </c>
      <c r="I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"17:45:59.375"</f>
        <v>17:45:59.375</v>
      </c>
      <c r="T687" t="str">
        <f>"17:45:58.975"</f>
        <v>17:45:58.975</v>
      </c>
      <c r="U687" t="str">
        <f t="shared" si="43"/>
        <v>A3E2C2</v>
      </c>
      <c r="V687">
        <v>0</v>
      </c>
      <c r="W687">
        <v>0</v>
      </c>
      <c r="X687">
        <v>1</v>
      </c>
      <c r="Z687">
        <v>0</v>
      </c>
      <c r="AA687">
        <v>10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1</v>
      </c>
      <c r="AH687">
        <v>0</v>
      </c>
      <c r="AI687" t="s">
        <v>402</v>
      </c>
      <c r="AJ687">
        <v>30.143459</v>
      </c>
      <c r="AK687" t="s">
        <v>403</v>
      </c>
      <c r="AL687">
        <v>-89.905179000000004</v>
      </c>
      <c r="AM687">
        <v>100</v>
      </c>
      <c r="AN687">
        <v>1400</v>
      </c>
      <c r="AO687" t="s">
        <v>118</v>
      </c>
      <c r="AP687">
        <v>48</v>
      </c>
      <c r="AQ687">
        <v>134</v>
      </c>
      <c r="AR687">
        <v>-64</v>
      </c>
      <c r="AZ687">
        <v>1200</v>
      </c>
      <c r="BA687">
        <v>1</v>
      </c>
      <c r="BB687" t="str">
        <f t="shared" si="45"/>
        <v xml:space="preserve">N35DC   </v>
      </c>
      <c r="BC687">
        <v>1</v>
      </c>
      <c r="BE687">
        <v>0</v>
      </c>
      <c r="BF687">
        <v>0</v>
      </c>
      <c r="BG687">
        <v>0</v>
      </c>
      <c r="BH687">
        <v>1500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"17:45:59.379"</f>
        <v>17:45:59.379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341</v>
      </c>
      <c r="CR687">
        <v>0</v>
      </c>
      <c r="CW687">
        <v>16672779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"10/21/2020 17:45:51.407"</f>
        <v>10/21/2020 17:45:51.407</v>
      </c>
      <c r="C688" t="str">
        <f t="shared" si="44"/>
        <v>FFDFD3C0</v>
      </c>
      <c r="D688" t="s">
        <v>133</v>
      </c>
      <c r="E688">
        <v>1</v>
      </c>
      <c r="F688">
        <v>1001</v>
      </c>
      <c r="G688" t="s">
        <v>114</v>
      </c>
      <c r="J688" t="s">
        <v>134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"17:45:59.375"</f>
        <v>17:45:59.375</v>
      </c>
      <c r="T688" t="str">
        <f>"17:45:58.975"</f>
        <v>17:45:58.975</v>
      </c>
      <c r="U688" t="str">
        <f t="shared" si="43"/>
        <v>A3E2C2</v>
      </c>
      <c r="V688">
        <v>0</v>
      </c>
      <c r="W688">
        <v>0</v>
      </c>
      <c r="X688">
        <v>1</v>
      </c>
      <c r="Z688">
        <v>0</v>
      </c>
      <c r="AA688">
        <v>10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1</v>
      </c>
      <c r="AH688">
        <v>0</v>
      </c>
      <c r="AI688" t="s">
        <v>402</v>
      </c>
      <c r="AJ688">
        <v>30.143459</v>
      </c>
      <c r="AK688" t="s">
        <v>403</v>
      </c>
      <c r="AL688">
        <v>-89.905179000000004</v>
      </c>
      <c r="AM688">
        <v>100</v>
      </c>
      <c r="AN688">
        <v>1400</v>
      </c>
      <c r="AO688" t="s">
        <v>118</v>
      </c>
      <c r="AP688">
        <v>48</v>
      </c>
      <c r="AQ688">
        <v>134</v>
      </c>
      <c r="AR688">
        <v>-64</v>
      </c>
      <c r="AZ688">
        <v>1200</v>
      </c>
      <c r="BA688">
        <v>1</v>
      </c>
      <c r="BB688" t="str">
        <f t="shared" si="45"/>
        <v xml:space="preserve">N35DC   </v>
      </c>
      <c r="BC688">
        <v>1</v>
      </c>
      <c r="BE688">
        <v>0</v>
      </c>
      <c r="BF688">
        <v>0</v>
      </c>
      <c r="BG688">
        <v>0</v>
      </c>
      <c r="BH688">
        <v>1500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"17:45:59.379"</f>
        <v>17:45:59.379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6</v>
      </c>
      <c r="CP688" t="s">
        <v>119</v>
      </c>
      <c r="CQ688">
        <v>341</v>
      </c>
      <c r="CR688">
        <v>0</v>
      </c>
      <c r="CW688">
        <v>16672779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"10/21/2020 17:45:51.407"</f>
        <v>10/21/2020 17:45:51.407</v>
      </c>
      <c r="C689" t="str">
        <f t="shared" si="44"/>
        <v>FFDFD3C0</v>
      </c>
      <c r="D689" t="s">
        <v>128</v>
      </c>
      <c r="E689">
        <v>9</v>
      </c>
      <c r="H689">
        <v>257</v>
      </c>
      <c r="I689" t="s">
        <v>129</v>
      </c>
      <c r="J689" t="s">
        <v>126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"17:45:59.375"</f>
        <v>17:45:59.375</v>
      </c>
      <c r="T689" t="str">
        <f>"17:45:58.975"</f>
        <v>17:45:58.975</v>
      </c>
      <c r="U689" t="str">
        <f t="shared" si="43"/>
        <v>A3E2C2</v>
      </c>
      <c r="V689">
        <v>0</v>
      </c>
      <c r="W689">
        <v>0</v>
      </c>
      <c r="X689">
        <v>1</v>
      </c>
      <c r="Z689">
        <v>0</v>
      </c>
      <c r="AA689">
        <v>10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1</v>
      </c>
      <c r="AH689">
        <v>0</v>
      </c>
      <c r="AI689" t="s">
        <v>402</v>
      </c>
      <c r="AJ689">
        <v>30.143459</v>
      </c>
      <c r="AK689" t="s">
        <v>403</v>
      </c>
      <c r="AL689">
        <v>-89.905179000000004</v>
      </c>
      <c r="AM689">
        <v>100</v>
      </c>
      <c r="AN689">
        <v>1400</v>
      </c>
      <c r="AO689" t="s">
        <v>118</v>
      </c>
      <c r="AP689">
        <v>48</v>
      </c>
      <c r="AQ689">
        <v>134</v>
      </c>
      <c r="AR689">
        <v>-64</v>
      </c>
      <c r="AZ689">
        <v>1200</v>
      </c>
      <c r="BA689">
        <v>1</v>
      </c>
      <c r="BB689" t="str">
        <f t="shared" si="45"/>
        <v xml:space="preserve">N35DC   </v>
      </c>
      <c r="BC689">
        <v>1</v>
      </c>
      <c r="BE689">
        <v>0</v>
      </c>
      <c r="BF689">
        <v>0</v>
      </c>
      <c r="BG689">
        <v>0</v>
      </c>
      <c r="BH689">
        <v>1500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"17:45:59.379"</f>
        <v>17:45:59.379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6</v>
      </c>
      <c r="CP689" t="s">
        <v>119</v>
      </c>
      <c r="CQ689">
        <v>341</v>
      </c>
      <c r="CR689">
        <v>0</v>
      </c>
      <c r="CW689">
        <v>16672779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"10/21/2020 17:45:54.359"</f>
        <v>10/21/2020 17:45:54.359</v>
      </c>
      <c r="C690" t="str">
        <f t="shared" si="44"/>
        <v>FFDFD3C0</v>
      </c>
      <c r="D690" t="s">
        <v>130</v>
      </c>
      <c r="E690">
        <v>3</v>
      </c>
      <c r="F690">
        <v>2003</v>
      </c>
      <c r="G690" t="s">
        <v>131</v>
      </c>
      <c r="J690" t="s">
        <v>132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"17:46:02.281"</f>
        <v>17:46:02.281</v>
      </c>
      <c r="T690" t="str">
        <f>"17:46:02.181"</f>
        <v>17:46:02.181</v>
      </c>
      <c r="U690" t="str">
        <f t="shared" si="43"/>
        <v>A3E2C2</v>
      </c>
      <c r="V690">
        <v>0</v>
      </c>
      <c r="W690">
        <v>0</v>
      </c>
      <c r="X690">
        <v>1</v>
      </c>
      <c r="Z690">
        <v>0</v>
      </c>
      <c r="AA690">
        <v>10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1</v>
      </c>
      <c r="AH690">
        <v>0</v>
      </c>
      <c r="AI690" t="s">
        <v>404</v>
      </c>
      <c r="AJ690">
        <v>30.145218</v>
      </c>
      <c r="AK690" t="s">
        <v>405</v>
      </c>
      <c r="AL690">
        <v>-89.904470000000003</v>
      </c>
      <c r="AM690">
        <v>100</v>
      </c>
      <c r="AN690">
        <v>1400</v>
      </c>
      <c r="AO690" t="s">
        <v>118</v>
      </c>
      <c r="AP690">
        <v>48</v>
      </c>
      <c r="AQ690">
        <v>135</v>
      </c>
      <c r="AR690">
        <v>-64</v>
      </c>
      <c r="AZ690">
        <v>1200</v>
      </c>
      <c r="BA690">
        <v>1</v>
      </c>
      <c r="BB690" t="str">
        <f t="shared" si="45"/>
        <v xml:space="preserve">N35DC   </v>
      </c>
      <c r="BC690">
        <v>1</v>
      </c>
      <c r="BE690">
        <v>0</v>
      </c>
      <c r="BF690">
        <v>0</v>
      </c>
      <c r="BG690">
        <v>0</v>
      </c>
      <c r="BH690">
        <v>1475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"17:46:02.288"</f>
        <v>17:46:02.288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6</v>
      </c>
      <c r="CP690" t="s">
        <v>119</v>
      </c>
      <c r="CQ690">
        <v>341</v>
      </c>
      <c r="CR690">
        <v>0</v>
      </c>
      <c r="CW690">
        <v>16675176</v>
      </c>
      <c r="CY690">
        <v>1</v>
      </c>
      <c r="CZ690">
        <v>0</v>
      </c>
      <c r="DA690">
        <v>0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"10/21/2020 17:45:54.359"</f>
        <v>10/21/2020 17:45:54.359</v>
      </c>
      <c r="C691" t="str">
        <f t="shared" si="44"/>
        <v>FFDFD3C0</v>
      </c>
      <c r="D691" t="s">
        <v>113</v>
      </c>
      <c r="E691">
        <v>4</v>
      </c>
      <c r="H691">
        <v>162</v>
      </c>
      <c r="I691" t="s">
        <v>114</v>
      </c>
      <c r="J691" t="s">
        <v>115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"17:46:02.281"</f>
        <v>17:46:02.281</v>
      </c>
      <c r="T691" t="str">
        <f>"17:46:02.181"</f>
        <v>17:46:02.181</v>
      </c>
      <c r="U691" t="str">
        <f t="shared" si="43"/>
        <v>A3E2C2</v>
      </c>
      <c r="V691">
        <v>0</v>
      </c>
      <c r="W691">
        <v>0</v>
      </c>
      <c r="X691">
        <v>1</v>
      </c>
      <c r="Z691">
        <v>0</v>
      </c>
      <c r="AA691">
        <v>10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1</v>
      </c>
      <c r="AH691">
        <v>0</v>
      </c>
      <c r="AI691" t="s">
        <v>404</v>
      </c>
      <c r="AJ691">
        <v>30.145218</v>
      </c>
      <c r="AK691" t="s">
        <v>405</v>
      </c>
      <c r="AL691">
        <v>-89.904470000000003</v>
      </c>
      <c r="AM691">
        <v>100</v>
      </c>
      <c r="AN691">
        <v>1400</v>
      </c>
      <c r="AO691" t="s">
        <v>118</v>
      </c>
      <c r="AP691">
        <v>48</v>
      </c>
      <c r="AQ691">
        <v>135</v>
      </c>
      <c r="AR691">
        <v>-64</v>
      </c>
      <c r="AZ691">
        <v>1200</v>
      </c>
      <c r="BA691">
        <v>1</v>
      </c>
      <c r="BB691" t="str">
        <f t="shared" si="45"/>
        <v xml:space="preserve">N35DC   </v>
      </c>
      <c r="BC691">
        <v>1</v>
      </c>
      <c r="BE691">
        <v>0</v>
      </c>
      <c r="BF691">
        <v>0</v>
      </c>
      <c r="BG691">
        <v>0</v>
      </c>
      <c r="BH691">
        <v>1475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"17:46:02.288"</f>
        <v>17:46:02.288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6</v>
      </c>
      <c r="CP691" t="s">
        <v>119</v>
      </c>
      <c r="CQ691">
        <v>341</v>
      </c>
      <c r="CR691">
        <v>0</v>
      </c>
      <c r="CW691">
        <v>16675176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"10/21/2020 17:45:54.359"</f>
        <v>10/21/2020 17:45:54.359</v>
      </c>
      <c r="C692" t="str">
        <f t="shared" si="44"/>
        <v>FFDFD3C0</v>
      </c>
      <c r="D692" t="s">
        <v>133</v>
      </c>
      <c r="E692">
        <v>1</v>
      </c>
      <c r="F692">
        <v>1001</v>
      </c>
      <c r="G692" t="s">
        <v>114</v>
      </c>
      <c r="J692" t="s">
        <v>134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"17:46:02.281"</f>
        <v>17:46:02.281</v>
      </c>
      <c r="T692" t="str">
        <f>"17:46:02.181"</f>
        <v>17:46:02.181</v>
      </c>
      <c r="U692" t="str">
        <f t="shared" si="43"/>
        <v>A3E2C2</v>
      </c>
      <c r="V692">
        <v>0</v>
      </c>
      <c r="W692">
        <v>0</v>
      </c>
      <c r="X692">
        <v>1</v>
      </c>
      <c r="Z692">
        <v>0</v>
      </c>
      <c r="AA692">
        <v>10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1</v>
      </c>
      <c r="AH692">
        <v>0</v>
      </c>
      <c r="AI692" t="s">
        <v>404</v>
      </c>
      <c r="AJ692">
        <v>30.145218</v>
      </c>
      <c r="AK692" t="s">
        <v>405</v>
      </c>
      <c r="AL692">
        <v>-89.904470000000003</v>
      </c>
      <c r="AM692">
        <v>100</v>
      </c>
      <c r="AN692">
        <v>1400</v>
      </c>
      <c r="AO692" t="s">
        <v>118</v>
      </c>
      <c r="AP692">
        <v>48</v>
      </c>
      <c r="AQ692">
        <v>135</v>
      </c>
      <c r="AR692">
        <v>-64</v>
      </c>
      <c r="AZ692">
        <v>1200</v>
      </c>
      <c r="BA692">
        <v>1</v>
      </c>
      <c r="BB692" t="str">
        <f t="shared" si="45"/>
        <v xml:space="preserve">N35DC   </v>
      </c>
      <c r="BC692">
        <v>1</v>
      </c>
      <c r="BE692">
        <v>0</v>
      </c>
      <c r="BF692">
        <v>0</v>
      </c>
      <c r="BG692">
        <v>0</v>
      </c>
      <c r="BH692">
        <v>1475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"17:46:02.288"</f>
        <v>17:46:02.288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6</v>
      </c>
      <c r="CP692" t="s">
        <v>119</v>
      </c>
      <c r="CQ692">
        <v>341</v>
      </c>
      <c r="CR692">
        <v>0</v>
      </c>
      <c r="CW692">
        <v>16675176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"10/21/2020 17:45:54.359"</f>
        <v>10/21/2020 17:45:54.359</v>
      </c>
      <c r="C693" t="str">
        <f t="shared" si="44"/>
        <v>FFDFD3C0</v>
      </c>
      <c r="D693" t="s">
        <v>128</v>
      </c>
      <c r="E693">
        <v>9</v>
      </c>
      <c r="H693">
        <v>257</v>
      </c>
      <c r="I693" t="s">
        <v>129</v>
      </c>
      <c r="J693" t="s">
        <v>126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"17:46:02.281"</f>
        <v>17:46:02.281</v>
      </c>
      <c r="T693" t="str">
        <f>"17:46:02.181"</f>
        <v>17:46:02.181</v>
      </c>
      <c r="U693" t="str">
        <f t="shared" si="43"/>
        <v>A3E2C2</v>
      </c>
      <c r="V693">
        <v>0</v>
      </c>
      <c r="W693">
        <v>0</v>
      </c>
      <c r="X693">
        <v>1</v>
      </c>
      <c r="Z693">
        <v>0</v>
      </c>
      <c r="AA693">
        <v>10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1</v>
      </c>
      <c r="AH693">
        <v>0</v>
      </c>
      <c r="AI693" t="s">
        <v>404</v>
      </c>
      <c r="AJ693">
        <v>30.145218</v>
      </c>
      <c r="AK693" t="s">
        <v>405</v>
      </c>
      <c r="AL693">
        <v>-89.904470000000003</v>
      </c>
      <c r="AM693">
        <v>100</v>
      </c>
      <c r="AN693">
        <v>1400</v>
      </c>
      <c r="AO693" t="s">
        <v>118</v>
      </c>
      <c r="AP693">
        <v>48</v>
      </c>
      <c r="AQ693">
        <v>135</v>
      </c>
      <c r="AR693">
        <v>-64</v>
      </c>
      <c r="AZ693">
        <v>1200</v>
      </c>
      <c r="BA693">
        <v>1</v>
      </c>
      <c r="BB693" t="str">
        <f t="shared" si="45"/>
        <v xml:space="preserve">N35DC   </v>
      </c>
      <c r="BC693">
        <v>1</v>
      </c>
      <c r="BE693">
        <v>0</v>
      </c>
      <c r="BF693">
        <v>0</v>
      </c>
      <c r="BG693">
        <v>0</v>
      </c>
      <c r="BH693">
        <v>1475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"17:46:02.288"</f>
        <v>17:46:02.288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6</v>
      </c>
      <c r="CP693" t="s">
        <v>119</v>
      </c>
      <c r="CQ693">
        <v>341</v>
      </c>
      <c r="CR693">
        <v>0</v>
      </c>
      <c r="CW693">
        <v>16675176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"10/21/2020 17:45:54.359"</f>
        <v>10/21/2020 17:45:54.359</v>
      </c>
      <c r="C694" t="str">
        <f t="shared" si="44"/>
        <v>FFDFD3C0</v>
      </c>
      <c r="D694" t="s">
        <v>124</v>
      </c>
      <c r="E694">
        <v>2</v>
      </c>
      <c r="H694">
        <v>14</v>
      </c>
      <c r="I694" t="s">
        <v>125</v>
      </c>
      <c r="J694" t="s">
        <v>126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"17:46:02.281"</f>
        <v>17:46:02.281</v>
      </c>
      <c r="T694" t="str">
        <f>"17:46:02.181"</f>
        <v>17:46:02.181</v>
      </c>
      <c r="U694" t="str">
        <f t="shared" si="43"/>
        <v>A3E2C2</v>
      </c>
      <c r="V694">
        <v>0</v>
      </c>
      <c r="W694">
        <v>0</v>
      </c>
      <c r="X694">
        <v>1</v>
      </c>
      <c r="Z694">
        <v>0</v>
      </c>
      <c r="AA694">
        <v>10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1</v>
      </c>
      <c r="AH694">
        <v>0</v>
      </c>
      <c r="AI694" t="s">
        <v>404</v>
      </c>
      <c r="AJ694">
        <v>30.145218</v>
      </c>
      <c r="AK694" t="s">
        <v>405</v>
      </c>
      <c r="AL694">
        <v>-89.904470000000003</v>
      </c>
      <c r="AM694">
        <v>100</v>
      </c>
      <c r="AN694">
        <v>1400</v>
      </c>
      <c r="AO694" t="s">
        <v>118</v>
      </c>
      <c r="AP694">
        <v>48</v>
      </c>
      <c r="AQ694">
        <v>135</v>
      </c>
      <c r="AR694">
        <v>-64</v>
      </c>
      <c r="AZ694">
        <v>1200</v>
      </c>
      <c r="BA694">
        <v>1</v>
      </c>
      <c r="BB694" t="str">
        <f t="shared" si="45"/>
        <v xml:space="preserve">N35DC   </v>
      </c>
      <c r="BC694">
        <v>1</v>
      </c>
      <c r="BE694">
        <v>0</v>
      </c>
      <c r="BF694">
        <v>0</v>
      </c>
      <c r="BG694">
        <v>0</v>
      </c>
      <c r="BH694">
        <v>1475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"17:46:02.288"</f>
        <v>17:46:02.288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6</v>
      </c>
      <c r="CP694" t="s">
        <v>119</v>
      </c>
      <c r="CQ694">
        <v>341</v>
      </c>
      <c r="CR694">
        <v>0</v>
      </c>
      <c r="CW694">
        <v>16675176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"10/21/2020 17:45:57.520"</f>
        <v>10/21/2020 17:45:57.520</v>
      </c>
      <c r="C695" t="str">
        <f t="shared" si="44"/>
        <v>FFDFD3C0</v>
      </c>
      <c r="D695" t="s">
        <v>128</v>
      </c>
      <c r="E695">
        <v>9</v>
      </c>
      <c r="H695">
        <v>257</v>
      </c>
      <c r="I695" t="s">
        <v>129</v>
      </c>
      <c r="J695" t="s">
        <v>126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"17:46:05.477"</f>
        <v>17:46:05.477</v>
      </c>
      <c r="T695" t="str">
        <f>"17:46:05.377"</f>
        <v>17:46:05.377</v>
      </c>
      <c r="U695" t="str">
        <f t="shared" si="43"/>
        <v>A3E2C2</v>
      </c>
      <c r="V695">
        <v>0</v>
      </c>
      <c r="W695">
        <v>0</v>
      </c>
      <c r="X695">
        <v>1</v>
      </c>
      <c r="Z695">
        <v>0</v>
      </c>
      <c r="AA695">
        <v>10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1</v>
      </c>
      <c r="AH695">
        <v>0</v>
      </c>
      <c r="AI695" t="s">
        <v>406</v>
      </c>
      <c r="AJ695">
        <v>30.147234999999998</v>
      </c>
      <c r="AK695" t="s">
        <v>407</v>
      </c>
      <c r="AL695">
        <v>-89.903655000000001</v>
      </c>
      <c r="AM695">
        <v>100</v>
      </c>
      <c r="AN695">
        <v>1400</v>
      </c>
      <c r="AO695" t="s">
        <v>118</v>
      </c>
      <c r="AP695">
        <v>48</v>
      </c>
      <c r="AQ695">
        <v>135</v>
      </c>
      <c r="AR695">
        <v>0</v>
      </c>
      <c r="AZ695">
        <v>1200</v>
      </c>
      <c r="BA695">
        <v>1</v>
      </c>
      <c r="BB695" t="str">
        <f t="shared" si="45"/>
        <v xml:space="preserve">N35DC   </v>
      </c>
      <c r="BC695">
        <v>1</v>
      </c>
      <c r="BE695">
        <v>0</v>
      </c>
      <c r="BF695">
        <v>0</v>
      </c>
      <c r="BG695">
        <v>0</v>
      </c>
      <c r="BH695">
        <v>1475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"17:46:05.483"</f>
        <v>17:46:05.483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6</v>
      </c>
      <c r="CP695" t="s">
        <v>119</v>
      </c>
      <c r="CQ695">
        <v>341</v>
      </c>
      <c r="CR695">
        <v>0</v>
      </c>
      <c r="CW695">
        <v>16677732</v>
      </c>
      <c r="CY695">
        <v>1</v>
      </c>
      <c r="CZ695">
        <v>0</v>
      </c>
      <c r="DA695">
        <v>0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"10/21/2020 17:45:57.520"</f>
        <v>10/21/2020 17:45:57.520</v>
      </c>
      <c r="C696" t="str">
        <f t="shared" si="44"/>
        <v>FFDFD3C0</v>
      </c>
      <c r="D696" t="s">
        <v>124</v>
      </c>
      <c r="E696">
        <v>2</v>
      </c>
      <c r="H696">
        <v>14</v>
      </c>
      <c r="I696" t="s">
        <v>125</v>
      </c>
      <c r="J696" t="s">
        <v>126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"17:46:05.477"</f>
        <v>17:46:05.477</v>
      </c>
      <c r="T696" t="str">
        <f>"17:46:05.377"</f>
        <v>17:46:05.377</v>
      </c>
      <c r="U696" t="str">
        <f t="shared" si="43"/>
        <v>A3E2C2</v>
      </c>
      <c r="V696">
        <v>0</v>
      </c>
      <c r="W696">
        <v>0</v>
      </c>
      <c r="X696">
        <v>1</v>
      </c>
      <c r="Z696">
        <v>0</v>
      </c>
      <c r="AA696">
        <v>10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1</v>
      </c>
      <c r="AH696">
        <v>0</v>
      </c>
      <c r="AI696" t="s">
        <v>406</v>
      </c>
      <c r="AJ696">
        <v>30.147234999999998</v>
      </c>
      <c r="AK696" t="s">
        <v>407</v>
      </c>
      <c r="AL696">
        <v>-89.903655000000001</v>
      </c>
      <c r="AM696">
        <v>100</v>
      </c>
      <c r="AN696">
        <v>1400</v>
      </c>
      <c r="AO696" t="s">
        <v>118</v>
      </c>
      <c r="AP696">
        <v>48</v>
      </c>
      <c r="AQ696">
        <v>135</v>
      </c>
      <c r="AR696">
        <v>0</v>
      </c>
      <c r="AZ696">
        <v>1200</v>
      </c>
      <c r="BA696">
        <v>1</v>
      </c>
      <c r="BB696" t="str">
        <f t="shared" si="45"/>
        <v xml:space="preserve">N35DC   </v>
      </c>
      <c r="BC696">
        <v>1</v>
      </c>
      <c r="BE696">
        <v>0</v>
      </c>
      <c r="BF696">
        <v>0</v>
      </c>
      <c r="BG696">
        <v>0</v>
      </c>
      <c r="BH696">
        <v>1475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"17:46:05.483"</f>
        <v>17:46:05.483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6</v>
      </c>
      <c r="CP696" t="s">
        <v>119</v>
      </c>
      <c r="CQ696">
        <v>341</v>
      </c>
      <c r="CR696">
        <v>0</v>
      </c>
      <c r="CW696">
        <v>16677732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"10/21/2020 17:45:57.520"</f>
        <v>10/21/2020 17:45:57.520</v>
      </c>
      <c r="C697" t="str">
        <f t="shared" si="44"/>
        <v>FFDFD3C0</v>
      </c>
      <c r="D697" t="s">
        <v>130</v>
      </c>
      <c r="E697">
        <v>3</v>
      </c>
      <c r="F697">
        <v>2003</v>
      </c>
      <c r="G697" t="s">
        <v>131</v>
      </c>
      <c r="J697" t="s">
        <v>132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"17:46:05.477"</f>
        <v>17:46:05.477</v>
      </c>
      <c r="T697" t="str">
        <f>"17:46:05.377"</f>
        <v>17:46:05.377</v>
      </c>
      <c r="U697" t="str">
        <f t="shared" si="43"/>
        <v>A3E2C2</v>
      </c>
      <c r="V697">
        <v>0</v>
      </c>
      <c r="W697">
        <v>0</v>
      </c>
      <c r="X697">
        <v>1</v>
      </c>
      <c r="Z697">
        <v>0</v>
      </c>
      <c r="AA697">
        <v>10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1</v>
      </c>
      <c r="AH697">
        <v>0</v>
      </c>
      <c r="AI697" t="s">
        <v>406</v>
      </c>
      <c r="AJ697">
        <v>30.147234999999998</v>
      </c>
      <c r="AK697" t="s">
        <v>407</v>
      </c>
      <c r="AL697">
        <v>-89.903655000000001</v>
      </c>
      <c r="AM697">
        <v>100</v>
      </c>
      <c r="AN697">
        <v>1400</v>
      </c>
      <c r="AO697" t="s">
        <v>118</v>
      </c>
      <c r="AP697">
        <v>48</v>
      </c>
      <c r="AQ697">
        <v>135</v>
      </c>
      <c r="AR697">
        <v>0</v>
      </c>
      <c r="AZ697">
        <v>1200</v>
      </c>
      <c r="BA697">
        <v>1</v>
      </c>
      <c r="BB697" t="str">
        <f t="shared" si="45"/>
        <v xml:space="preserve">N35DC   </v>
      </c>
      <c r="BC697">
        <v>1</v>
      </c>
      <c r="BE697">
        <v>0</v>
      </c>
      <c r="BF697">
        <v>0</v>
      </c>
      <c r="BG697">
        <v>0</v>
      </c>
      <c r="BH697">
        <v>1475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"17:46:05.483"</f>
        <v>17:46:05.483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6</v>
      </c>
      <c r="CP697" t="s">
        <v>119</v>
      </c>
      <c r="CQ697">
        <v>341</v>
      </c>
      <c r="CR697">
        <v>0</v>
      </c>
      <c r="CW697">
        <v>16677732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"10/21/2020 17:45:57.520"</f>
        <v>10/21/2020 17:45:57.520</v>
      </c>
      <c r="C698" t="str">
        <f t="shared" si="44"/>
        <v>FFDFD3C0</v>
      </c>
      <c r="D698" t="s">
        <v>113</v>
      </c>
      <c r="E698">
        <v>4</v>
      </c>
      <c r="H698">
        <v>162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"17:46:05.477"</f>
        <v>17:46:05.477</v>
      </c>
      <c r="T698" t="str">
        <f>"17:46:05.377"</f>
        <v>17:46:05.377</v>
      </c>
      <c r="U698" t="str">
        <f t="shared" si="43"/>
        <v>A3E2C2</v>
      </c>
      <c r="V698">
        <v>0</v>
      </c>
      <c r="W698">
        <v>0</v>
      </c>
      <c r="X698">
        <v>1</v>
      </c>
      <c r="Z698">
        <v>0</v>
      </c>
      <c r="AA698">
        <v>10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1</v>
      </c>
      <c r="AH698">
        <v>0</v>
      </c>
      <c r="AI698" t="s">
        <v>406</v>
      </c>
      <c r="AJ698">
        <v>30.147234999999998</v>
      </c>
      <c r="AK698" t="s">
        <v>407</v>
      </c>
      <c r="AL698">
        <v>-89.903655000000001</v>
      </c>
      <c r="AM698">
        <v>100</v>
      </c>
      <c r="AN698">
        <v>1400</v>
      </c>
      <c r="AO698" t="s">
        <v>118</v>
      </c>
      <c r="AP698">
        <v>48</v>
      </c>
      <c r="AQ698">
        <v>135</v>
      </c>
      <c r="AR698">
        <v>0</v>
      </c>
      <c r="AZ698">
        <v>1200</v>
      </c>
      <c r="BA698">
        <v>1</v>
      </c>
      <c r="BB698" t="str">
        <f t="shared" si="45"/>
        <v xml:space="preserve">N35DC   </v>
      </c>
      <c r="BC698">
        <v>1</v>
      </c>
      <c r="BE698">
        <v>0</v>
      </c>
      <c r="BF698">
        <v>0</v>
      </c>
      <c r="BG698">
        <v>0</v>
      </c>
      <c r="BH698">
        <v>1475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"17:46:05.483"</f>
        <v>17:46:05.483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341</v>
      </c>
      <c r="CR698">
        <v>0</v>
      </c>
      <c r="CW698">
        <v>16677732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"10/21/2020 17:45:57.520"</f>
        <v>10/21/2020 17:45:57.520</v>
      </c>
      <c r="C699" t="str">
        <f t="shared" si="44"/>
        <v>FFDFD3C0</v>
      </c>
      <c r="D699" t="s">
        <v>133</v>
      </c>
      <c r="E699">
        <v>1</v>
      </c>
      <c r="F699">
        <v>1001</v>
      </c>
      <c r="G699" t="s">
        <v>114</v>
      </c>
      <c r="J699" t="s">
        <v>134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"17:46:05.477"</f>
        <v>17:46:05.477</v>
      </c>
      <c r="T699" t="str">
        <f>"17:46:05.377"</f>
        <v>17:46:05.377</v>
      </c>
      <c r="U699" t="str">
        <f t="shared" si="43"/>
        <v>A3E2C2</v>
      </c>
      <c r="V699">
        <v>0</v>
      </c>
      <c r="W699">
        <v>0</v>
      </c>
      <c r="X699">
        <v>1</v>
      </c>
      <c r="Z699">
        <v>0</v>
      </c>
      <c r="AA699">
        <v>10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1</v>
      </c>
      <c r="AH699">
        <v>0</v>
      </c>
      <c r="AI699" t="s">
        <v>406</v>
      </c>
      <c r="AJ699">
        <v>30.147234999999998</v>
      </c>
      <c r="AK699" t="s">
        <v>407</v>
      </c>
      <c r="AL699">
        <v>-89.903655000000001</v>
      </c>
      <c r="AM699">
        <v>100</v>
      </c>
      <c r="AN699">
        <v>1400</v>
      </c>
      <c r="AO699" t="s">
        <v>118</v>
      </c>
      <c r="AP699">
        <v>48</v>
      </c>
      <c r="AQ699">
        <v>135</v>
      </c>
      <c r="AR699">
        <v>0</v>
      </c>
      <c r="AZ699">
        <v>1200</v>
      </c>
      <c r="BA699">
        <v>1</v>
      </c>
      <c r="BB699" t="str">
        <f t="shared" si="45"/>
        <v xml:space="preserve">N35DC   </v>
      </c>
      <c r="BC699">
        <v>1</v>
      </c>
      <c r="BE699">
        <v>0</v>
      </c>
      <c r="BF699">
        <v>0</v>
      </c>
      <c r="BG699">
        <v>0</v>
      </c>
      <c r="BH699">
        <v>1475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"17:46:05.483"</f>
        <v>17:46:05.483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6</v>
      </c>
      <c r="CP699" t="s">
        <v>119</v>
      </c>
      <c r="CQ699">
        <v>341</v>
      </c>
      <c r="CR699">
        <v>0</v>
      </c>
      <c r="CW699">
        <v>16677732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"10/21/2020 17:45:58.483"</f>
        <v>10/21/2020 17:45:58.483</v>
      </c>
      <c r="C700" t="str">
        <f t="shared" si="44"/>
        <v>FFDFD3C0</v>
      </c>
      <c r="D700" t="s">
        <v>124</v>
      </c>
      <c r="E700">
        <v>2</v>
      </c>
      <c r="H700">
        <v>14</v>
      </c>
      <c r="I700" t="s">
        <v>125</v>
      </c>
      <c r="J700" t="s">
        <v>126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"17:46:06.406"</f>
        <v>17:46:06.406</v>
      </c>
      <c r="T700" t="str">
        <f>"17:46:06.006"</f>
        <v>17:46:06.006</v>
      </c>
      <c r="U700" t="str">
        <f t="shared" si="43"/>
        <v>A3E2C2</v>
      </c>
      <c r="V700">
        <v>0</v>
      </c>
      <c r="W700">
        <v>0</v>
      </c>
      <c r="X700">
        <v>1</v>
      </c>
      <c r="Z700">
        <v>0</v>
      </c>
      <c r="AA700">
        <v>10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1</v>
      </c>
      <c r="AH700">
        <v>0</v>
      </c>
      <c r="AI700" t="s">
        <v>408</v>
      </c>
      <c r="AJ700">
        <v>30.147815000000001</v>
      </c>
      <c r="AK700" t="s">
        <v>409</v>
      </c>
      <c r="AL700">
        <v>-89.903375999999994</v>
      </c>
      <c r="AM700">
        <v>100</v>
      </c>
      <c r="AN700">
        <v>1400</v>
      </c>
      <c r="AO700" t="s">
        <v>118</v>
      </c>
      <c r="AP700">
        <v>48</v>
      </c>
      <c r="AQ700">
        <v>135</v>
      </c>
      <c r="AR700">
        <v>0</v>
      </c>
      <c r="AZ700">
        <v>1200</v>
      </c>
      <c r="BA700">
        <v>1</v>
      </c>
      <c r="BB700" t="str">
        <f t="shared" si="45"/>
        <v xml:space="preserve">N35DC   </v>
      </c>
      <c r="BC700">
        <v>1</v>
      </c>
      <c r="BE700">
        <v>0</v>
      </c>
      <c r="BF700">
        <v>0</v>
      </c>
      <c r="BG700">
        <v>0</v>
      </c>
      <c r="BH700">
        <v>1475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"17:46:06.413"</f>
        <v>17:46:06.413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6</v>
      </c>
      <c r="CP700" t="s">
        <v>119</v>
      </c>
      <c r="CQ700">
        <v>341</v>
      </c>
      <c r="CR700">
        <v>0</v>
      </c>
      <c r="CW700">
        <v>16678446</v>
      </c>
      <c r="CY700">
        <v>1</v>
      </c>
      <c r="CZ700">
        <v>0</v>
      </c>
      <c r="DA700">
        <v>0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"10/21/2020 17:45:58.483"</f>
        <v>10/21/2020 17:45:58.483</v>
      </c>
      <c r="C701" t="str">
        <f t="shared" si="44"/>
        <v>FFDFD3C0</v>
      </c>
      <c r="D701" t="s">
        <v>128</v>
      </c>
      <c r="E701">
        <v>9</v>
      </c>
      <c r="H701">
        <v>257</v>
      </c>
      <c r="I701" t="s">
        <v>129</v>
      </c>
      <c r="J701" t="s">
        <v>126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"17:46:06.406"</f>
        <v>17:46:06.406</v>
      </c>
      <c r="T701" t="str">
        <f>"17:46:06.006"</f>
        <v>17:46:06.006</v>
      </c>
      <c r="U701" t="str">
        <f t="shared" si="43"/>
        <v>A3E2C2</v>
      </c>
      <c r="V701">
        <v>0</v>
      </c>
      <c r="W701">
        <v>0</v>
      </c>
      <c r="X701">
        <v>1</v>
      </c>
      <c r="Z701">
        <v>0</v>
      </c>
      <c r="AA701">
        <v>10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1</v>
      </c>
      <c r="AH701">
        <v>0</v>
      </c>
      <c r="AI701" t="s">
        <v>408</v>
      </c>
      <c r="AJ701">
        <v>30.147815000000001</v>
      </c>
      <c r="AK701" t="s">
        <v>409</v>
      </c>
      <c r="AL701">
        <v>-89.903375999999994</v>
      </c>
      <c r="AM701">
        <v>100</v>
      </c>
      <c r="AN701">
        <v>1400</v>
      </c>
      <c r="AO701" t="s">
        <v>118</v>
      </c>
      <c r="AP701">
        <v>48</v>
      </c>
      <c r="AQ701">
        <v>135</v>
      </c>
      <c r="AR701">
        <v>0</v>
      </c>
      <c r="AZ701">
        <v>1200</v>
      </c>
      <c r="BA701">
        <v>1</v>
      </c>
      <c r="BB701" t="str">
        <f t="shared" si="45"/>
        <v xml:space="preserve">N35DC   </v>
      </c>
      <c r="BC701">
        <v>1</v>
      </c>
      <c r="BE701">
        <v>0</v>
      </c>
      <c r="BF701">
        <v>0</v>
      </c>
      <c r="BG701">
        <v>0</v>
      </c>
      <c r="BH701">
        <v>1475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"17:46:06.413"</f>
        <v>17:46:06.413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6</v>
      </c>
      <c r="CP701" t="s">
        <v>119</v>
      </c>
      <c r="CQ701">
        <v>341</v>
      </c>
      <c r="CR701">
        <v>0</v>
      </c>
      <c r="CW701">
        <v>16678446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"10/21/2020 17:45:58.483"</f>
        <v>10/21/2020 17:45:58.483</v>
      </c>
      <c r="C702" t="str">
        <f t="shared" si="44"/>
        <v>FFDFD3C0</v>
      </c>
      <c r="D702" t="s">
        <v>133</v>
      </c>
      <c r="E702">
        <v>1</v>
      </c>
      <c r="F702">
        <v>1001</v>
      </c>
      <c r="G702" t="s">
        <v>114</v>
      </c>
      <c r="J702" t="s">
        <v>134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"17:46:06.406"</f>
        <v>17:46:06.406</v>
      </c>
      <c r="T702" t="str">
        <f>"17:46:06.006"</f>
        <v>17:46:06.006</v>
      </c>
      <c r="U702" t="str">
        <f t="shared" si="43"/>
        <v>A3E2C2</v>
      </c>
      <c r="V702">
        <v>0</v>
      </c>
      <c r="W702">
        <v>0</v>
      </c>
      <c r="X702">
        <v>1</v>
      </c>
      <c r="Z702">
        <v>0</v>
      </c>
      <c r="AA702">
        <v>10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1</v>
      </c>
      <c r="AH702">
        <v>0</v>
      </c>
      <c r="AI702" t="s">
        <v>408</v>
      </c>
      <c r="AJ702">
        <v>30.147815000000001</v>
      </c>
      <c r="AK702" t="s">
        <v>409</v>
      </c>
      <c r="AL702">
        <v>-89.903375999999994</v>
      </c>
      <c r="AM702">
        <v>100</v>
      </c>
      <c r="AN702">
        <v>1400</v>
      </c>
      <c r="AO702" t="s">
        <v>118</v>
      </c>
      <c r="AP702">
        <v>48</v>
      </c>
      <c r="AQ702">
        <v>135</v>
      </c>
      <c r="AR702">
        <v>0</v>
      </c>
      <c r="AZ702">
        <v>1200</v>
      </c>
      <c r="BA702">
        <v>1</v>
      </c>
      <c r="BB702" t="str">
        <f t="shared" si="45"/>
        <v xml:space="preserve">N35DC   </v>
      </c>
      <c r="BC702">
        <v>1</v>
      </c>
      <c r="BE702">
        <v>0</v>
      </c>
      <c r="BF702">
        <v>0</v>
      </c>
      <c r="BG702">
        <v>0</v>
      </c>
      <c r="BH702">
        <v>1475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"17:46:06.413"</f>
        <v>17:46:06.413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6</v>
      </c>
      <c r="CP702" t="s">
        <v>119</v>
      </c>
      <c r="CQ702">
        <v>341</v>
      </c>
      <c r="CR702">
        <v>0</v>
      </c>
      <c r="CW702">
        <v>16678446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"10/21/2020 17:45:58.483"</f>
        <v>10/21/2020 17:45:58.483</v>
      </c>
      <c r="C703" t="str">
        <f t="shared" si="44"/>
        <v>FFDFD3C0</v>
      </c>
      <c r="D703" t="s">
        <v>130</v>
      </c>
      <c r="E703">
        <v>3</v>
      </c>
      <c r="F703">
        <v>2003</v>
      </c>
      <c r="G703" t="s">
        <v>131</v>
      </c>
      <c r="J703" t="s">
        <v>132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"17:46:06.406"</f>
        <v>17:46:06.406</v>
      </c>
      <c r="T703" t="str">
        <f>"17:46:06.006"</f>
        <v>17:46:06.006</v>
      </c>
      <c r="U703" t="str">
        <f t="shared" si="43"/>
        <v>A3E2C2</v>
      </c>
      <c r="V703">
        <v>0</v>
      </c>
      <c r="W703">
        <v>0</v>
      </c>
      <c r="X703">
        <v>1</v>
      </c>
      <c r="Z703">
        <v>0</v>
      </c>
      <c r="AA703">
        <v>10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1</v>
      </c>
      <c r="AH703">
        <v>0</v>
      </c>
      <c r="AI703" t="s">
        <v>408</v>
      </c>
      <c r="AJ703">
        <v>30.147815000000001</v>
      </c>
      <c r="AK703" t="s">
        <v>409</v>
      </c>
      <c r="AL703">
        <v>-89.903375999999994</v>
      </c>
      <c r="AM703">
        <v>100</v>
      </c>
      <c r="AN703">
        <v>1400</v>
      </c>
      <c r="AO703" t="s">
        <v>118</v>
      </c>
      <c r="AP703">
        <v>48</v>
      </c>
      <c r="AQ703">
        <v>135</v>
      </c>
      <c r="AR703">
        <v>0</v>
      </c>
      <c r="AZ703">
        <v>1200</v>
      </c>
      <c r="BA703">
        <v>1</v>
      </c>
      <c r="BB703" t="str">
        <f t="shared" si="45"/>
        <v xml:space="preserve">N35DC   </v>
      </c>
      <c r="BC703">
        <v>1</v>
      </c>
      <c r="BE703">
        <v>0</v>
      </c>
      <c r="BF703">
        <v>0</v>
      </c>
      <c r="BG703">
        <v>0</v>
      </c>
      <c r="BH703">
        <v>1475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"17:46:06.413"</f>
        <v>17:46:06.413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6</v>
      </c>
      <c r="CP703" t="s">
        <v>119</v>
      </c>
      <c r="CQ703">
        <v>341</v>
      </c>
      <c r="CR703">
        <v>0</v>
      </c>
      <c r="CW703">
        <v>16678446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"10/21/2020 17:45:58.483"</f>
        <v>10/21/2020 17:45:58.483</v>
      </c>
      <c r="C704" t="str">
        <f t="shared" si="44"/>
        <v>FFDFD3C0</v>
      </c>
      <c r="D704" t="s">
        <v>113</v>
      </c>
      <c r="E704">
        <v>4</v>
      </c>
      <c r="H704">
        <v>162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"17:46:06.406"</f>
        <v>17:46:06.406</v>
      </c>
      <c r="T704" t="str">
        <f>"17:46:06.006"</f>
        <v>17:46:06.006</v>
      </c>
      <c r="U704" t="str">
        <f t="shared" si="43"/>
        <v>A3E2C2</v>
      </c>
      <c r="V704">
        <v>0</v>
      </c>
      <c r="W704">
        <v>0</v>
      </c>
      <c r="X704">
        <v>1</v>
      </c>
      <c r="Z704">
        <v>0</v>
      </c>
      <c r="AA704">
        <v>10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1</v>
      </c>
      <c r="AH704">
        <v>0</v>
      </c>
      <c r="AI704" t="s">
        <v>408</v>
      </c>
      <c r="AJ704">
        <v>30.147815000000001</v>
      </c>
      <c r="AK704" t="s">
        <v>409</v>
      </c>
      <c r="AL704">
        <v>-89.903375999999994</v>
      </c>
      <c r="AM704">
        <v>100</v>
      </c>
      <c r="AN704">
        <v>1400</v>
      </c>
      <c r="AO704" t="s">
        <v>118</v>
      </c>
      <c r="AP704">
        <v>48</v>
      </c>
      <c r="AQ704">
        <v>135</v>
      </c>
      <c r="AR704">
        <v>0</v>
      </c>
      <c r="AZ704">
        <v>1200</v>
      </c>
      <c r="BA704">
        <v>1</v>
      </c>
      <c r="BB704" t="str">
        <f t="shared" si="45"/>
        <v xml:space="preserve">N35DC   </v>
      </c>
      <c r="BC704">
        <v>1</v>
      </c>
      <c r="BE704">
        <v>0</v>
      </c>
      <c r="BF704">
        <v>0</v>
      </c>
      <c r="BG704">
        <v>0</v>
      </c>
      <c r="BH704">
        <v>1475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"17:46:06.413"</f>
        <v>17:46:06.413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6</v>
      </c>
      <c r="CP704" t="s">
        <v>119</v>
      </c>
      <c r="CQ704">
        <v>341</v>
      </c>
      <c r="CR704">
        <v>0</v>
      </c>
      <c r="CW704">
        <v>16678446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"10/21/2020 17:45:59.366"</f>
        <v>10/21/2020 17:45:59.366</v>
      </c>
      <c r="C705" t="str">
        <f t="shared" si="44"/>
        <v>FFDFD3C0</v>
      </c>
      <c r="D705" t="s">
        <v>113</v>
      </c>
      <c r="E705">
        <v>4</v>
      </c>
      <c r="H705">
        <v>162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"17:46:07.320"</f>
        <v>17:46:07.320</v>
      </c>
      <c r="T705" t="str">
        <f>"17:46:07.020"</f>
        <v>17:46:07.020</v>
      </c>
      <c r="U705" t="str">
        <f t="shared" si="43"/>
        <v>A3E2C2</v>
      </c>
      <c r="V705">
        <v>0</v>
      </c>
      <c r="W705">
        <v>0</v>
      </c>
      <c r="X705">
        <v>1</v>
      </c>
      <c r="Z705">
        <v>0</v>
      </c>
      <c r="AA705">
        <v>10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1</v>
      </c>
      <c r="AH705">
        <v>0</v>
      </c>
      <c r="AI705" t="s">
        <v>410</v>
      </c>
      <c r="AJ705">
        <v>30.148416000000001</v>
      </c>
      <c r="AK705" t="s">
        <v>411</v>
      </c>
      <c r="AL705">
        <v>-89.903161999999995</v>
      </c>
      <c r="AM705">
        <v>100</v>
      </c>
      <c r="AN705">
        <v>1400</v>
      </c>
      <c r="AO705" t="s">
        <v>118</v>
      </c>
      <c r="AP705">
        <v>48</v>
      </c>
      <c r="AQ705">
        <v>135</v>
      </c>
      <c r="AR705">
        <v>0</v>
      </c>
      <c r="AZ705">
        <v>1200</v>
      </c>
      <c r="BA705">
        <v>1</v>
      </c>
      <c r="BB705" t="str">
        <f t="shared" si="45"/>
        <v xml:space="preserve">N35DC   </v>
      </c>
      <c r="BC705">
        <v>1</v>
      </c>
      <c r="BE705">
        <v>0</v>
      </c>
      <c r="BF705">
        <v>0</v>
      </c>
      <c r="BG705">
        <v>0</v>
      </c>
      <c r="BH705">
        <v>1475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"17:46:07.328"</f>
        <v>17:46:07.328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341</v>
      </c>
      <c r="CR705">
        <v>0</v>
      </c>
      <c r="CW705">
        <v>16679140</v>
      </c>
      <c r="CY705">
        <v>1</v>
      </c>
      <c r="CZ705">
        <v>0</v>
      </c>
      <c r="DA705">
        <v>0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"10/21/2020 17:45:59.366"</f>
        <v>10/21/2020 17:45:59.366</v>
      </c>
      <c r="C706" t="str">
        <f t="shared" si="44"/>
        <v>FFDFD3C0</v>
      </c>
      <c r="D706" t="s">
        <v>124</v>
      </c>
      <c r="E706">
        <v>2</v>
      </c>
      <c r="H706">
        <v>14</v>
      </c>
      <c r="I706" t="s">
        <v>125</v>
      </c>
      <c r="J706" t="s">
        <v>126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"17:46:07.320"</f>
        <v>17:46:07.320</v>
      </c>
      <c r="T706" t="str">
        <f>"17:46:07.020"</f>
        <v>17:46:07.020</v>
      </c>
      <c r="U706" t="str">
        <f t="shared" ref="U706:U769" si="47">"A3E2C2"</f>
        <v>A3E2C2</v>
      </c>
      <c r="V706">
        <v>0</v>
      </c>
      <c r="W706">
        <v>0</v>
      </c>
      <c r="X706">
        <v>1</v>
      </c>
      <c r="Z706">
        <v>0</v>
      </c>
      <c r="AA706">
        <v>10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1</v>
      </c>
      <c r="AH706">
        <v>0</v>
      </c>
      <c r="AI706" t="s">
        <v>410</v>
      </c>
      <c r="AJ706">
        <v>30.148416000000001</v>
      </c>
      <c r="AK706" t="s">
        <v>411</v>
      </c>
      <c r="AL706">
        <v>-89.903161999999995</v>
      </c>
      <c r="AM706">
        <v>100</v>
      </c>
      <c r="AN706">
        <v>1400</v>
      </c>
      <c r="AO706" t="s">
        <v>118</v>
      </c>
      <c r="AP706">
        <v>48</v>
      </c>
      <c r="AQ706">
        <v>135</v>
      </c>
      <c r="AR706">
        <v>0</v>
      </c>
      <c r="AZ706">
        <v>1200</v>
      </c>
      <c r="BA706">
        <v>1</v>
      </c>
      <c r="BB706" t="str">
        <f t="shared" si="45"/>
        <v xml:space="preserve">N35DC   </v>
      </c>
      <c r="BC706">
        <v>1</v>
      </c>
      <c r="BE706">
        <v>0</v>
      </c>
      <c r="BF706">
        <v>0</v>
      </c>
      <c r="BG706">
        <v>0</v>
      </c>
      <c r="BH706">
        <v>1475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"17:46:07.328"</f>
        <v>17:46:07.328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341</v>
      </c>
      <c r="CR706">
        <v>0</v>
      </c>
      <c r="CW706">
        <v>16679140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"10/21/2020 17:45:59.366"</f>
        <v>10/21/2020 17:45:59.366</v>
      </c>
      <c r="C707" t="str">
        <f t="shared" si="44"/>
        <v>FFDFD3C0</v>
      </c>
      <c r="D707" t="s">
        <v>128</v>
      </c>
      <c r="E707">
        <v>9</v>
      </c>
      <c r="H707">
        <v>257</v>
      </c>
      <c r="I707" t="s">
        <v>129</v>
      </c>
      <c r="J707" t="s">
        <v>126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"17:46:07.320"</f>
        <v>17:46:07.320</v>
      </c>
      <c r="T707" t="str">
        <f>"17:46:07.020"</f>
        <v>17:46:07.020</v>
      </c>
      <c r="U707" t="str">
        <f t="shared" si="47"/>
        <v>A3E2C2</v>
      </c>
      <c r="V707">
        <v>0</v>
      </c>
      <c r="W707">
        <v>0</v>
      </c>
      <c r="X707">
        <v>1</v>
      </c>
      <c r="Z707">
        <v>0</v>
      </c>
      <c r="AA707">
        <v>10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1</v>
      </c>
      <c r="AH707">
        <v>0</v>
      </c>
      <c r="AI707" t="s">
        <v>410</v>
      </c>
      <c r="AJ707">
        <v>30.148416000000001</v>
      </c>
      <c r="AK707" t="s">
        <v>411</v>
      </c>
      <c r="AL707">
        <v>-89.903161999999995</v>
      </c>
      <c r="AM707">
        <v>100</v>
      </c>
      <c r="AN707">
        <v>1400</v>
      </c>
      <c r="AO707" t="s">
        <v>118</v>
      </c>
      <c r="AP707">
        <v>48</v>
      </c>
      <c r="AQ707">
        <v>135</v>
      </c>
      <c r="AR707">
        <v>0</v>
      </c>
      <c r="AZ707">
        <v>1200</v>
      </c>
      <c r="BA707">
        <v>1</v>
      </c>
      <c r="BB707" t="str">
        <f t="shared" si="45"/>
        <v xml:space="preserve">N35DC   </v>
      </c>
      <c r="BC707">
        <v>1</v>
      </c>
      <c r="BE707">
        <v>0</v>
      </c>
      <c r="BF707">
        <v>0</v>
      </c>
      <c r="BG707">
        <v>0</v>
      </c>
      <c r="BH707">
        <v>1475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"17:46:07.328"</f>
        <v>17:46:07.328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341</v>
      </c>
      <c r="CR707">
        <v>0</v>
      </c>
      <c r="CW707">
        <v>16679140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"10/21/2020 17:45:59.366"</f>
        <v>10/21/2020 17:45:59.366</v>
      </c>
      <c r="C708" t="str">
        <f t="shared" si="44"/>
        <v>FFDFD3C0</v>
      </c>
      <c r="D708" t="s">
        <v>133</v>
      </c>
      <c r="E708">
        <v>1</v>
      </c>
      <c r="F708">
        <v>1001</v>
      </c>
      <c r="G708" t="s">
        <v>114</v>
      </c>
      <c r="J708" t="s">
        <v>134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"17:46:07.320"</f>
        <v>17:46:07.320</v>
      </c>
      <c r="T708" t="str">
        <f>"17:46:07.020"</f>
        <v>17:46:07.020</v>
      </c>
      <c r="U708" t="str">
        <f t="shared" si="47"/>
        <v>A3E2C2</v>
      </c>
      <c r="V708">
        <v>0</v>
      </c>
      <c r="W708">
        <v>0</v>
      </c>
      <c r="X708">
        <v>1</v>
      </c>
      <c r="Z708">
        <v>0</v>
      </c>
      <c r="AA708">
        <v>10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1</v>
      </c>
      <c r="AH708">
        <v>0</v>
      </c>
      <c r="AI708" t="s">
        <v>410</v>
      </c>
      <c r="AJ708">
        <v>30.148416000000001</v>
      </c>
      <c r="AK708" t="s">
        <v>411</v>
      </c>
      <c r="AL708">
        <v>-89.903161999999995</v>
      </c>
      <c r="AM708">
        <v>100</v>
      </c>
      <c r="AN708">
        <v>1400</v>
      </c>
      <c r="AO708" t="s">
        <v>118</v>
      </c>
      <c r="AP708">
        <v>48</v>
      </c>
      <c r="AQ708">
        <v>135</v>
      </c>
      <c r="AR708">
        <v>0</v>
      </c>
      <c r="AZ708">
        <v>1200</v>
      </c>
      <c r="BA708">
        <v>1</v>
      </c>
      <c r="BB708" t="str">
        <f t="shared" si="45"/>
        <v xml:space="preserve">N35DC   </v>
      </c>
      <c r="BC708">
        <v>1</v>
      </c>
      <c r="BE708">
        <v>0</v>
      </c>
      <c r="BF708">
        <v>0</v>
      </c>
      <c r="BG708">
        <v>0</v>
      </c>
      <c r="BH708">
        <v>1475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"17:46:07.328"</f>
        <v>17:46:07.328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341</v>
      </c>
      <c r="CR708">
        <v>0</v>
      </c>
      <c r="CW708">
        <v>16679140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"10/21/2020 17:45:59.366"</f>
        <v>10/21/2020 17:45:59.366</v>
      </c>
      <c r="C709" t="str">
        <f t="shared" si="44"/>
        <v>FFDFD3C0</v>
      </c>
      <c r="D709" t="s">
        <v>130</v>
      </c>
      <c r="E709">
        <v>3</v>
      </c>
      <c r="F709">
        <v>2003</v>
      </c>
      <c r="G709" t="s">
        <v>131</v>
      </c>
      <c r="J709" t="s">
        <v>132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"17:46:07.320"</f>
        <v>17:46:07.320</v>
      </c>
      <c r="T709" t="str">
        <f>"17:46:07.020"</f>
        <v>17:46:07.020</v>
      </c>
      <c r="U709" t="str">
        <f t="shared" si="47"/>
        <v>A3E2C2</v>
      </c>
      <c r="V709">
        <v>0</v>
      </c>
      <c r="W709">
        <v>0</v>
      </c>
      <c r="X709">
        <v>1</v>
      </c>
      <c r="Z709">
        <v>0</v>
      </c>
      <c r="AA709">
        <v>10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1</v>
      </c>
      <c r="AH709">
        <v>0</v>
      </c>
      <c r="AI709" t="s">
        <v>410</v>
      </c>
      <c r="AJ709">
        <v>30.148416000000001</v>
      </c>
      <c r="AK709" t="s">
        <v>411</v>
      </c>
      <c r="AL709">
        <v>-89.903161999999995</v>
      </c>
      <c r="AM709">
        <v>100</v>
      </c>
      <c r="AN709">
        <v>1400</v>
      </c>
      <c r="AO709" t="s">
        <v>118</v>
      </c>
      <c r="AP709">
        <v>48</v>
      </c>
      <c r="AQ709">
        <v>135</v>
      </c>
      <c r="AR709">
        <v>0</v>
      </c>
      <c r="AZ709">
        <v>1200</v>
      </c>
      <c r="BA709">
        <v>1</v>
      </c>
      <c r="BB709" t="str">
        <f t="shared" si="45"/>
        <v xml:space="preserve">N35DC   </v>
      </c>
      <c r="BC709">
        <v>1</v>
      </c>
      <c r="BE709">
        <v>0</v>
      </c>
      <c r="BF709">
        <v>0</v>
      </c>
      <c r="BG709">
        <v>0</v>
      </c>
      <c r="BH709">
        <v>1475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"17:46:07.328"</f>
        <v>17:46:07.328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341</v>
      </c>
      <c r="CR709">
        <v>0</v>
      </c>
      <c r="CW709">
        <v>16679140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"10/21/2020 17:46:02.433"</f>
        <v>10/21/2020 17:46:02.433</v>
      </c>
      <c r="C710" t="str">
        <f t="shared" si="44"/>
        <v>FFDFD3C0</v>
      </c>
      <c r="D710" t="s">
        <v>133</v>
      </c>
      <c r="E710">
        <v>1</v>
      </c>
      <c r="F710">
        <v>1001</v>
      </c>
      <c r="G710" t="s">
        <v>114</v>
      </c>
      <c r="J710" t="s">
        <v>134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ref="S710:T714" si="48">"17:46:10.367"</f>
        <v>17:46:10.367</v>
      </c>
      <c r="T710" t="str">
        <f t="shared" si="48"/>
        <v>17:46:10.367</v>
      </c>
      <c r="U710" t="str">
        <f t="shared" si="47"/>
        <v>A3E2C2</v>
      </c>
      <c r="V710">
        <v>0</v>
      </c>
      <c r="W710">
        <v>0</v>
      </c>
      <c r="X710">
        <v>1</v>
      </c>
      <c r="Z710">
        <v>0</v>
      </c>
      <c r="AA710">
        <v>10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1</v>
      </c>
      <c r="AH710">
        <v>0</v>
      </c>
      <c r="AI710" t="s">
        <v>412</v>
      </c>
      <c r="AJ710">
        <v>30.150282000000001</v>
      </c>
      <c r="AK710" t="s">
        <v>413</v>
      </c>
      <c r="AL710">
        <v>-89.902411000000001</v>
      </c>
      <c r="AM710">
        <v>100</v>
      </c>
      <c r="AN710">
        <v>1400</v>
      </c>
      <c r="AO710" t="s">
        <v>118</v>
      </c>
      <c r="AP710">
        <v>48</v>
      </c>
      <c r="AQ710">
        <v>135</v>
      </c>
      <c r="AR710">
        <v>0</v>
      </c>
      <c r="AZ710">
        <v>1200</v>
      </c>
      <c r="BA710">
        <v>1</v>
      </c>
      <c r="BB710" t="str">
        <f t="shared" si="45"/>
        <v xml:space="preserve">N35DC   </v>
      </c>
      <c r="BC710">
        <v>1</v>
      </c>
      <c r="BE710">
        <v>0</v>
      </c>
      <c r="BF710">
        <v>0</v>
      </c>
      <c r="BG710">
        <v>0</v>
      </c>
      <c r="BH710">
        <v>1475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"17:46:10.372"</f>
        <v>17:46:10.372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6</v>
      </c>
      <c r="CP710" t="s">
        <v>119</v>
      </c>
      <c r="CQ710">
        <v>341</v>
      </c>
      <c r="CR710">
        <v>0</v>
      </c>
      <c r="CW710">
        <v>16681570</v>
      </c>
      <c r="CY710">
        <v>1</v>
      </c>
      <c r="CZ710">
        <v>0</v>
      </c>
      <c r="DA710">
        <v>0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"10/21/2020 17:46:02.433"</f>
        <v>10/21/2020 17:46:02.433</v>
      </c>
      <c r="C711" t="str">
        <f t="shared" si="44"/>
        <v>FFDFD3C0</v>
      </c>
      <c r="D711" t="s">
        <v>113</v>
      </c>
      <c r="E711">
        <v>4</v>
      </c>
      <c r="H711">
        <v>162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48"/>
        <v>17:46:10.367</v>
      </c>
      <c r="T711" t="str">
        <f t="shared" si="48"/>
        <v>17:46:10.367</v>
      </c>
      <c r="U711" t="str">
        <f t="shared" si="47"/>
        <v>A3E2C2</v>
      </c>
      <c r="V711">
        <v>0</v>
      </c>
      <c r="W711">
        <v>0</v>
      </c>
      <c r="X711">
        <v>1</v>
      </c>
      <c r="Z711">
        <v>0</v>
      </c>
      <c r="AA711">
        <v>10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1</v>
      </c>
      <c r="AH711">
        <v>0</v>
      </c>
      <c r="AI711" t="s">
        <v>412</v>
      </c>
      <c r="AJ711">
        <v>30.150282000000001</v>
      </c>
      <c r="AK711" t="s">
        <v>413</v>
      </c>
      <c r="AL711">
        <v>-89.902411000000001</v>
      </c>
      <c r="AM711">
        <v>100</v>
      </c>
      <c r="AN711">
        <v>1400</v>
      </c>
      <c r="AO711" t="s">
        <v>118</v>
      </c>
      <c r="AP711">
        <v>48</v>
      </c>
      <c r="AQ711">
        <v>135</v>
      </c>
      <c r="AR711">
        <v>0</v>
      </c>
      <c r="AZ711">
        <v>1200</v>
      </c>
      <c r="BA711">
        <v>1</v>
      </c>
      <c r="BB711" t="str">
        <f t="shared" si="45"/>
        <v xml:space="preserve">N35DC   </v>
      </c>
      <c r="BC711">
        <v>1</v>
      </c>
      <c r="BE711">
        <v>0</v>
      </c>
      <c r="BF711">
        <v>0</v>
      </c>
      <c r="BG711">
        <v>0</v>
      </c>
      <c r="BH711">
        <v>1475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"17:46:10.372"</f>
        <v>17:46:10.372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6</v>
      </c>
      <c r="CP711" t="s">
        <v>119</v>
      </c>
      <c r="CQ711">
        <v>341</v>
      </c>
      <c r="CR711">
        <v>0</v>
      </c>
      <c r="CW711">
        <v>16681570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"10/21/2020 17:46:02.433"</f>
        <v>10/21/2020 17:46:02.433</v>
      </c>
      <c r="C712" t="str">
        <f t="shared" si="44"/>
        <v>FFDFD3C0</v>
      </c>
      <c r="D712" t="s">
        <v>130</v>
      </c>
      <c r="E712">
        <v>3</v>
      </c>
      <c r="F712">
        <v>2003</v>
      </c>
      <c r="G712" t="s">
        <v>131</v>
      </c>
      <c r="J712" t="s">
        <v>132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48"/>
        <v>17:46:10.367</v>
      </c>
      <c r="T712" t="str">
        <f t="shared" si="48"/>
        <v>17:46:10.367</v>
      </c>
      <c r="U712" t="str">
        <f t="shared" si="47"/>
        <v>A3E2C2</v>
      </c>
      <c r="V712">
        <v>0</v>
      </c>
      <c r="W712">
        <v>0</v>
      </c>
      <c r="X712">
        <v>1</v>
      </c>
      <c r="Z712">
        <v>0</v>
      </c>
      <c r="AA712">
        <v>10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1</v>
      </c>
      <c r="AH712">
        <v>0</v>
      </c>
      <c r="AI712" t="s">
        <v>412</v>
      </c>
      <c r="AJ712">
        <v>30.150282000000001</v>
      </c>
      <c r="AK712" t="s">
        <v>413</v>
      </c>
      <c r="AL712">
        <v>-89.902411000000001</v>
      </c>
      <c r="AM712">
        <v>100</v>
      </c>
      <c r="AN712">
        <v>1400</v>
      </c>
      <c r="AO712" t="s">
        <v>118</v>
      </c>
      <c r="AP712">
        <v>48</v>
      </c>
      <c r="AQ712">
        <v>135</v>
      </c>
      <c r="AR712">
        <v>0</v>
      </c>
      <c r="AZ712">
        <v>1200</v>
      </c>
      <c r="BA712">
        <v>1</v>
      </c>
      <c r="BB712" t="str">
        <f t="shared" si="45"/>
        <v xml:space="preserve">N35DC   </v>
      </c>
      <c r="BC712">
        <v>1</v>
      </c>
      <c r="BE712">
        <v>0</v>
      </c>
      <c r="BF712">
        <v>0</v>
      </c>
      <c r="BG712">
        <v>0</v>
      </c>
      <c r="BH712">
        <v>1475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"17:46:10.372"</f>
        <v>17:46:10.372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6</v>
      </c>
      <c r="CP712" t="s">
        <v>119</v>
      </c>
      <c r="CQ712">
        <v>341</v>
      </c>
      <c r="CR712">
        <v>0</v>
      </c>
      <c r="CW712">
        <v>16681570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"10/21/2020 17:46:02.433"</f>
        <v>10/21/2020 17:46:02.433</v>
      </c>
      <c r="C713" t="str">
        <f t="shared" si="44"/>
        <v>FFDFD3C0</v>
      </c>
      <c r="D713" t="s">
        <v>124</v>
      </c>
      <c r="E713">
        <v>2</v>
      </c>
      <c r="H713">
        <v>14</v>
      </c>
      <c r="I713" t="s">
        <v>125</v>
      </c>
      <c r="J713" t="s">
        <v>126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48"/>
        <v>17:46:10.367</v>
      </c>
      <c r="T713" t="str">
        <f t="shared" si="48"/>
        <v>17:46:10.367</v>
      </c>
      <c r="U713" t="str">
        <f t="shared" si="47"/>
        <v>A3E2C2</v>
      </c>
      <c r="V713">
        <v>0</v>
      </c>
      <c r="W713">
        <v>0</v>
      </c>
      <c r="X713">
        <v>1</v>
      </c>
      <c r="Z713">
        <v>0</v>
      </c>
      <c r="AA713">
        <v>10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1</v>
      </c>
      <c r="AH713">
        <v>0</v>
      </c>
      <c r="AI713" t="s">
        <v>412</v>
      </c>
      <c r="AJ713">
        <v>30.150282000000001</v>
      </c>
      <c r="AK713" t="s">
        <v>413</v>
      </c>
      <c r="AL713">
        <v>-89.902411000000001</v>
      </c>
      <c r="AM713">
        <v>100</v>
      </c>
      <c r="AN713">
        <v>1400</v>
      </c>
      <c r="AO713" t="s">
        <v>118</v>
      </c>
      <c r="AP713">
        <v>48</v>
      </c>
      <c r="AQ713">
        <v>135</v>
      </c>
      <c r="AR713">
        <v>0</v>
      </c>
      <c r="AZ713">
        <v>1200</v>
      </c>
      <c r="BA713">
        <v>1</v>
      </c>
      <c r="BB713" t="str">
        <f t="shared" si="45"/>
        <v xml:space="preserve">N35DC   </v>
      </c>
      <c r="BC713">
        <v>1</v>
      </c>
      <c r="BE713">
        <v>0</v>
      </c>
      <c r="BF713">
        <v>0</v>
      </c>
      <c r="BG713">
        <v>0</v>
      </c>
      <c r="BH713">
        <v>1475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"17:46:10.372"</f>
        <v>17:46:10.372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6</v>
      </c>
      <c r="CP713" t="s">
        <v>119</v>
      </c>
      <c r="CQ713">
        <v>341</v>
      </c>
      <c r="CR713">
        <v>0</v>
      </c>
      <c r="CW713">
        <v>16681570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"10/21/2020 17:46:02.433"</f>
        <v>10/21/2020 17:46:02.433</v>
      </c>
      <c r="C714" t="str">
        <f t="shared" ref="C714:C777" si="49">"FFDFD3C0"</f>
        <v>FFDFD3C0</v>
      </c>
      <c r="D714" t="s">
        <v>128</v>
      </c>
      <c r="E714">
        <v>9</v>
      </c>
      <c r="H714">
        <v>257</v>
      </c>
      <c r="I714" t="s">
        <v>129</v>
      </c>
      <c r="J714" t="s">
        <v>126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48"/>
        <v>17:46:10.367</v>
      </c>
      <c r="T714" t="str">
        <f t="shared" si="48"/>
        <v>17:46:10.367</v>
      </c>
      <c r="U714" t="str">
        <f t="shared" si="47"/>
        <v>A3E2C2</v>
      </c>
      <c r="V714">
        <v>0</v>
      </c>
      <c r="W714">
        <v>0</v>
      </c>
      <c r="X714">
        <v>1</v>
      </c>
      <c r="Z714">
        <v>0</v>
      </c>
      <c r="AA714">
        <v>10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1</v>
      </c>
      <c r="AH714">
        <v>0</v>
      </c>
      <c r="AI714" t="s">
        <v>412</v>
      </c>
      <c r="AJ714">
        <v>30.150282000000001</v>
      </c>
      <c r="AK714" t="s">
        <v>413</v>
      </c>
      <c r="AL714">
        <v>-89.902411000000001</v>
      </c>
      <c r="AM714">
        <v>100</v>
      </c>
      <c r="AN714">
        <v>1400</v>
      </c>
      <c r="AO714" t="s">
        <v>118</v>
      </c>
      <c r="AP714">
        <v>48</v>
      </c>
      <c r="AQ714">
        <v>135</v>
      </c>
      <c r="AR714">
        <v>0</v>
      </c>
      <c r="AZ714">
        <v>1200</v>
      </c>
      <c r="BA714">
        <v>1</v>
      </c>
      <c r="BB714" t="str">
        <f t="shared" ref="BB714:BB777" si="50">"N35DC   "</f>
        <v xml:space="preserve">N35DC   </v>
      </c>
      <c r="BC714">
        <v>1</v>
      </c>
      <c r="BE714">
        <v>0</v>
      </c>
      <c r="BF714">
        <v>0</v>
      </c>
      <c r="BG714">
        <v>0</v>
      </c>
      <c r="BH714">
        <v>1475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"17:46:10.372"</f>
        <v>17:46:10.372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6</v>
      </c>
      <c r="CP714" t="s">
        <v>119</v>
      </c>
      <c r="CQ714">
        <v>341</v>
      </c>
      <c r="CR714">
        <v>0</v>
      </c>
      <c r="CW714">
        <v>16681570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"10/21/2020 17:46:03.557"</f>
        <v>10/21/2020 17:46:03.557</v>
      </c>
      <c r="C715" t="str">
        <f t="shared" si="49"/>
        <v>FFDFD3C0</v>
      </c>
      <c r="D715" t="s">
        <v>113</v>
      </c>
      <c r="E715">
        <v>4</v>
      </c>
      <c r="H715">
        <v>162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"17:46:11.477"</f>
        <v>17:46:11.477</v>
      </c>
      <c r="T715" t="str">
        <f>"17:46:11.377"</f>
        <v>17:46:11.377</v>
      </c>
      <c r="U715" t="str">
        <f t="shared" si="47"/>
        <v>A3E2C2</v>
      </c>
      <c r="V715">
        <v>0</v>
      </c>
      <c r="W715">
        <v>0</v>
      </c>
      <c r="X715">
        <v>1</v>
      </c>
      <c r="Z715">
        <v>0</v>
      </c>
      <c r="AA715">
        <v>10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1</v>
      </c>
      <c r="AH715">
        <v>0</v>
      </c>
      <c r="AI715" t="s">
        <v>414</v>
      </c>
      <c r="AJ715">
        <v>30.15099</v>
      </c>
      <c r="AK715" t="s">
        <v>415</v>
      </c>
      <c r="AL715">
        <v>-89.902109999999993</v>
      </c>
      <c r="AM715">
        <v>100</v>
      </c>
      <c r="AN715">
        <v>1400</v>
      </c>
      <c r="AO715" t="s">
        <v>118</v>
      </c>
      <c r="AP715">
        <v>48</v>
      </c>
      <c r="AQ715">
        <v>135</v>
      </c>
      <c r="AR715">
        <v>0</v>
      </c>
      <c r="AZ715">
        <v>1200</v>
      </c>
      <c r="BA715">
        <v>1</v>
      </c>
      <c r="BB715" t="str">
        <f t="shared" si="50"/>
        <v xml:space="preserve">N35DC   </v>
      </c>
      <c r="BC715">
        <v>1</v>
      </c>
      <c r="BE715">
        <v>0</v>
      </c>
      <c r="BF715">
        <v>0</v>
      </c>
      <c r="BG715">
        <v>0</v>
      </c>
      <c r="BH715">
        <v>1475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"17:46:11.482"</f>
        <v>17:46:11.482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6</v>
      </c>
      <c r="CP715" t="s">
        <v>119</v>
      </c>
      <c r="CQ715">
        <v>341</v>
      </c>
      <c r="CR715">
        <v>0</v>
      </c>
      <c r="CW715">
        <v>16682432</v>
      </c>
      <c r="CY715">
        <v>1</v>
      </c>
      <c r="CZ715">
        <v>0</v>
      </c>
      <c r="DA715">
        <v>0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"10/21/2020 17:46:03.557"</f>
        <v>10/21/2020 17:46:03.557</v>
      </c>
      <c r="C716" t="str">
        <f t="shared" si="49"/>
        <v>FFDFD3C0</v>
      </c>
      <c r="D716" t="s">
        <v>130</v>
      </c>
      <c r="E716">
        <v>3</v>
      </c>
      <c r="F716">
        <v>2003</v>
      </c>
      <c r="G716" t="s">
        <v>131</v>
      </c>
      <c r="J716" t="s">
        <v>132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"17:46:11.477"</f>
        <v>17:46:11.477</v>
      </c>
      <c r="T716" t="str">
        <f>"17:46:11.377"</f>
        <v>17:46:11.377</v>
      </c>
      <c r="U716" t="str">
        <f t="shared" si="47"/>
        <v>A3E2C2</v>
      </c>
      <c r="V716">
        <v>0</v>
      </c>
      <c r="W716">
        <v>0</v>
      </c>
      <c r="X716">
        <v>1</v>
      </c>
      <c r="Z716">
        <v>0</v>
      </c>
      <c r="AA716">
        <v>10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1</v>
      </c>
      <c r="AH716">
        <v>0</v>
      </c>
      <c r="AI716" t="s">
        <v>414</v>
      </c>
      <c r="AJ716">
        <v>30.15099</v>
      </c>
      <c r="AK716" t="s">
        <v>415</v>
      </c>
      <c r="AL716">
        <v>-89.902109999999993</v>
      </c>
      <c r="AM716">
        <v>100</v>
      </c>
      <c r="AN716">
        <v>1400</v>
      </c>
      <c r="AO716" t="s">
        <v>118</v>
      </c>
      <c r="AP716">
        <v>48</v>
      </c>
      <c r="AQ716">
        <v>135</v>
      </c>
      <c r="AR716">
        <v>0</v>
      </c>
      <c r="AZ716">
        <v>1200</v>
      </c>
      <c r="BA716">
        <v>1</v>
      </c>
      <c r="BB716" t="str">
        <f t="shared" si="50"/>
        <v xml:space="preserve">N35DC   </v>
      </c>
      <c r="BC716">
        <v>1</v>
      </c>
      <c r="BE716">
        <v>0</v>
      </c>
      <c r="BF716">
        <v>0</v>
      </c>
      <c r="BG716">
        <v>0</v>
      </c>
      <c r="BH716">
        <v>1475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"17:46:11.482"</f>
        <v>17:46:11.482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6</v>
      </c>
      <c r="CP716" t="s">
        <v>119</v>
      </c>
      <c r="CQ716">
        <v>341</v>
      </c>
      <c r="CR716">
        <v>0</v>
      </c>
      <c r="CW716">
        <v>16682432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"10/21/2020 17:46:03.557"</f>
        <v>10/21/2020 17:46:03.557</v>
      </c>
      <c r="C717" t="str">
        <f t="shared" si="49"/>
        <v>FFDFD3C0</v>
      </c>
      <c r="D717" t="s">
        <v>124</v>
      </c>
      <c r="E717">
        <v>2</v>
      </c>
      <c r="H717">
        <v>14</v>
      </c>
      <c r="I717" t="s">
        <v>125</v>
      </c>
      <c r="J717" t="s">
        <v>126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"17:46:11.477"</f>
        <v>17:46:11.477</v>
      </c>
      <c r="T717" t="str">
        <f>"17:46:11.377"</f>
        <v>17:46:11.377</v>
      </c>
      <c r="U717" t="str">
        <f t="shared" si="47"/>
        <v>A3E2C2</v>
      </c>
      <c r="V717">
        <v>0</v>
      </c>
      <c r="W717">
        <v>0</v>
      </c>
      <c r="X717">
        <v>1</v>
      </c>
      <c r="Z717">
        <v>0</v>
      </c>
      <c r="AA717">
        <v>10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1</v>
      </c>
      <c r="AH717">
        <v>0</v>
      </c>
      <c r="AI717" t="s">
        <v>414</v>
      </c>
      <c r="AJ717">
        <v>30.15099</v>
      </c>
      <c r="AK717" t="s">
        <v>415</v>
      </c>
      <c r="AL717">
        <v>-89.902109999999993</v>
      </c>
      <c r="AM717">
        <v>100</v>
      </c>
      <c r="AN717">
        <v>1400</v>
      </c>
      <c r="AO717" t="s">
        <v>118</v>
      </c>
      <c r="AP717">
        <v>48</v>
      </c>
      <c r="AQ717">
        <v>135</v>
      </c>
      <c r="AR717">
        <v>0</v>
      </c>
      <c r="AZ717">
        <v>1200</v>
      </c>
      <c r="BA717">
        <v>1</v>
      </c>
      <c r="BB717" t="str">
        <f t="shared" si="50"/>
        <v xml:space="preserve">N35DC   </v>
      </c>
      <c r="BC717">
        <v>1</v>
      </c>
      <c r="BE717">
        <v>0</v>
      </c>
      <c r="BF717">
        <v>0</v>
      </c>
      <c r="BG717">
        <v>0</v>
      </c>
      <c r="BH717">
        <v>1475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"17:46:11.482"</f>
        <v>17:46:11.482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6</v>
      </c>
      <c r="CP717" t="s">
        <v>119</v>
      </c>
      <c r="CQ717">
        <v>341</v>
      </c>
      <c r="CR717">
        <v>0</v>
      </c>
      <c r="CW717">
        <v>16682432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"10/21/2020 17:46:03.557"</f>
        <v>10/21/2020 17:46:03.557</v>
      </c>
      <c r="C718" t="str">
        <f t="shared" si="49"/>
        <v>FFDFD3C0</v>
      </c>
      <c r="D718" t="s">
        <v>128</v>
      </c>
      <c r="E718">
        <v>9</v>
      </c>
      <c r="H718">
        <v>257</v>
      </c>
      <c r="I718" t="s">
        <v>129</v>
      </c>
      <c r="J718" t="s">
        <v>126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"17:46:11.477"</f>
        <v>17:46:11.477</v>
      </c>
      <c r="T718" t="str">
        <f>"17:46:11.377"</f>
        <v>17:46:11.377</v>
      </c>
      <c r="U718" t="str">
        <f t="shared" si="47"/>
        <v>A3E2C2</v>
      </c>
      <c r="V718">
        <v>0</v>
      </c>
      <c r="W718">
        <v>0</v>
      </c>
      <c r="X718">
        <v>1</v>
      </c>
      <c r="Z718">
        <v>0</v>
      </c>
      <c r="AA718">
        <v>10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1</v>
      </c>
      <c r="AH718">
        <v>0</v>
      </c>
      <c r="AI718" t="s">
        <v>414</v>
      </c>
      <c r="AJ718">
        <v>30.15099</v>
      </c>
      <c r="AK718" t="s">
        <v>415</v>
      </c>
      <c r="AL718">
        <v>-89.902109999999993</v>
      </c>
      <c r="AM718">
        <v>100</v>
      </c>
      <c r="AN718">
        <v>1400</v>
      </c>
      <c r="AO718" t="s">
        <v>118</v>
      </c>
      <c r="AP718">
        <v>48</v>
      </c>
      <c r="AQ718">
        <v>135</v>
      </c>
      <c r="AR718">
        <v>0</v>
      </c>
      <c r="AZ718">
        <v>1200</v>
      </c>
      <c r="BA718">
        <v>1</v>
      </c>
      <c r="BB718" t="str">
        <f t="shared" si="50"/>
        <v xml:space="preserve">N35DC   </v>
      </c>
      <c r="BC718">
        <v>1</v>
      </c>
      <c r="BE718">
        <v>0</v>
      </c>
      <c r="BF718">
        <v>0</v>
      </c>
      <c r="BG718">
        <v>0</v>
      </c>
      <c r="BH718">
        <v>1475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"17:46:11.482"</f>
        <v>17:46:11.482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6</v>
      </c>
      <c r="CP718" t="s">
        <v>119</v>
      </c>
      <c r="CQ718">
        <v>341</v>
      </c>
      <c r="CR718">
        <v>0</v>
      </c>
      <c r="CW718">
        <v>16682432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"10/21/2020 17:46:03.557"</f>
        <v>10/21/2020 17:46:03.557</v>
      </c>
      <c r="C719" t="str">
        <f t="shared" si="49"/>
        <v>FFDFD3C0</v>
      </c>
      <c r="D719" t="s">
        <v>133</v>
      </c>
      <c r="E719">
        <v>1</v>
      </c>
      <c r="F719">
        <v>1001</v>
      </c>
      <c r="G719" t="s">
        <v>114</v>
      </c>
      <c r="J719" t="s">
        <v>134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"17:46:11.477"</f>
        <v>17:46:11.477</v>
      </c>
      <c r="T719" t="str">
        <f>"17:46:11.377"</f>
        <v>17:46:11.377</v>
      </c>
      <c r="U719" t="str">
        <f t="shared" si="47"/>
        <v>A3E2C2</v>
      </c>
      <c r="V719">
        <v>0</v>
      </c>
      <c r="W719">
        <v>0</v>
      </c>
      <c r="X719">
        <v>1</v>
      </c>
      <c r="Z719">
        <v>0</v>
      </c>
      <c r="AA719">
        <v>10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1</v>
      </c>
      <c r="AH719">
        <v>0</v>
      </c>
      <c r="AI719" t="s">
        <v>414</v>
      </c>
      <c r="AJ719">
        <v>30.15099</v>
      </c>
      <c r="AK719" t="s">
        <v>415</v>
      </c>
      <c r="AL719">
        <v>-89.902109999999993</v>
      </c>
      <c r="AM719">
        <v>100</v>
      </c>
      <c r="AN719">
        <v>1400</v>
      </c>
      <c r="AO719" t="s">
        <v>118</v>
      </c>
      <c r="AP719">
        <v>48</v>
      </c>
      <c r="AQ719">
        <v>135</v>
      </c>
      <c r="AR719">
        <v>0</v>
      </c>
      <c r="AZ719">
        <v>1200</v>
      </c>
      <c r="BA719">
        <v>1</v>
      </c>
      <c r="BB719" t="str">
        <f t="shared" si="50"/>
        <v xml:space="preserve">N35DC   </v>
      </c>
      <c r="BC719">
        <v>1</v>
      </c>
      <c r="BE719">
        <v>0</v>
      </c>
      <c r="BF719">
        <v>0</v>
      </c>
      <c r="BG719">
        <v>0</v>
      </c>
      <c r="BH719">
        <v>1475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"17:46:11.482"</f>
        <v>17:46:11.482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6</v>
      </c>
      <c r="CP719" t="s">
        <v>119</v>
      </c>
      <c r="CQ719">
        <v>341</v>
      </c>
      <c r="CR719">
        <v>0</v>
      </c>
      <c r="CW719">
        <v>16682432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"10/21/2020 17:46:05.528"</f>
        <v>10/21/2020 17:46:05.528</v>
      </c>
      <c r="C720" t="str">
        <f t="shared" si="49"/>
        <v>FFDFD3C0</v>
      </c>
      <c r="D720" t="s">
        <v>113</v>
      </c>
      <c r="E720">
        <v>4</v>
      </c>
      <c r="H720">
        <v>162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"17:46:13.445"</f>
        <v>17:46:13.445</v>
      </c>
      <c r="T720" t="str">
        <f>"17:46:12.945"</f>
        <v>17:46:12.945</v>
      </c>
      <c r="U720" t="str">
        <f t="shared" si="47"/>
        <v>A3E2C2</v>
      </c>
      <c r="V720">
        <v>0</v>
      </c>
      <c r="W720">
        <v>0</v>
      </c>
      <c r="X720">
        <v>1</v>
      </c>
      <c r="Z720">
        <v>0</v>
      </c>
      <c r="AA720">
        <v>10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1</v>
      </c>
      <c r="AH720">
        <v>0</v>
      </c>
      <c r="AI720" t="s">
        <v>416</v>
      </c>
      <c r="AJ720">
        <v>30.152214000000001</v>
      </c>
      <c r="AK720" t="s">
        <v>417</v>
      </c>
      <c r="AL720">
        <v>-89.901617000000002</v>
      </c>
      <c r="AM720">
        <v>100</v>
      </c>
      <c r="AN720">
        <v>1400</v>
      </c>
      <c r="AO720" t="s">
        <v>118</v>
      </c>
      <c r="AP720">
        <v>48</v>
      </c>
      <c r="AQ720">
        <v>135</v>
      </c>
      <c r="AR720">
        <v>0</v>
      </c>
      <c r="AZ720">
        <v>1200</v>
      </c>
      <c r="BA720">
        <v>1</v>
      </c>
      <c r="BB720" t="str">
        <f t="shared" si="50"/>
        <v xml:space="preserve">N35DC   </v>
      </c>
      <c r="BC720">
        <v>1</v>
      </c>
      <c r="BE720">
        <v>0</v>
      </c>
      <c r="BF720">
        <v>0</v>
      </c>
      <c r="BG720">
        <v>0</v>
      </c>
      <c r="BH720">
        <v>1475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"17:46:13.447"</f>
        <v>17:46:13.447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6</v>
      </c>
      <c r="CP720" t="s">
        <v>119</v>
      </c>
      <c r="CQ720">
        <v>341</v>
      </c>
      <c r="CR720">
        <v>0</v>
      </c>
      <c r="CW720">
        <v>16683956</v>
      </c>
      <c r="CY720">
        <v>1</v>
      </c>
      <c r="CZ720">
        <v>0</v>
      </c>
      <c r="DA720">
        <v>0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"10/21/2020 17:46:05.528"</f>
        <v>10/21/2020 17:46:05.528</v>
      </c>
      <c r="C721" t="str">
        <f t="shared" si="49"/>
        <v>FFDFD3C0</v>
      </c>
      <c r="D721" t="s">
        <v>130</v>
      </c>
      <c r="E721">
        <v>3</v>
      </c>
      <c r="F721">
        <v>2003</v>
      </c>
      <c r="G721" t="s">
        <v>131</v>
      </c>
      <c r="J721" t="s">
        <v>132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"17:46:13.445"</f>
        <v>17:46:13.445</v>
      </c>
      <c r="U721" t="str">
        <f t="shared" si="47"/>
        <v>A3E2C2</v>
      </c>
      <c r="V721">
        <v>0</v>
      </c>
      <c r="W721">
        <v>0</v>
      </c>
      <c r="X721">
        <v>1</v>
      </c>
      <c r="Z721">
        <v>0</v>
      </c>
      <c r="AA721">
        <v>10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1</v>
      </c>
      <c r="AH721">
        <v>0</v>
      </c>
      <c r="AI721" t="s">
        <v>416</v>
      </c>
      <c r="AJ721">
        <v>30.152214000000001</v>
      </c>
      <c r="AK721" t="s">
        <v>417</v>
      </c>
      <c r="AL721">
        <v>-89.901617000000002</v>
      </c>
      <c r="AM721">
        <v>100</v>
      </c>
      <c r="AN721">
        <v>1400</v>
      </c>
      <c r="AO721" t="s">
        <v>118</v>
      </c>
      <c r="AP721">
        <v>48</v>
      </c>
      <c r="AQ721">
        <v>135</v>
      </c>
      <c r="AR721">
        <v>0</v>
      </c>
      <c r="AZ721">
        <v>1200</v>
      </c>
      <c r="BA721">
        <v>1</v>
      </c>
      <c r="BB721" t="str">
        <f t="shared" si="50"/>
        <v xml:space="preserve">N35DC   </v>
      </c>
      <c r="BC721">
        <v>1</v>
      </c>
      <c r="BE721">
        <v>0</v>
      </c>
      <c r="BF721">
        <v>0</v>
      </c>
      <c r="BG721">
        <v>0</v>
      </c>
      <c r="BH721">
        <v>1475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"17:46:13.447"</f>
        <v>17:46:13.447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5</v>
      </c>
      <c r="CP721" t="s">
        <v>119</v>
      </c>
      <c r="CQ721">
        <v>706</v>
      </c>
      <c r="CR721">
        <v>0</v>
      </c>
      <c r="CW721">
        <v>14619664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"10/21/2020 17:46:05.528"</f>
        <v>10/21/2020 17:46:05.528</v>
      </c>
      <c r="C722" t="str">
        <f t="shared" si="49"/>
        <v>FFDFD3C0</v>
      </c>
      <c r="D722" t="s">
        <v>124</v>
      </c>
      <c r="E722">
        <v>2</v>
      </c>
      <c r="H722">
        <v>14</v>
      </c>
      <c r="I722" t="s">
        <v>125</v>
      </c>
      <c r="J722" t="s">
        <v>126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"17:46:13.445"</f>
        <v>17:46:13.445</v>
      </c>
      <c r="U722" t="str">
        <f t="shared" si="47"/>
        <v>A3E2C2</v>
      </c>
      <c r="V722">
        <v>0</v>
      </c>
      <c r="W722">
        <v>0</v>
      </c>
      <c r="X722">
        <v>1</v>
      </c>
      <c r="Z722">
        <v>0</v>
      </c>
      <c r="AA722">
        <v>10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1</v>
      </c>
      <c r="AH722">
        <v>0</v>
      </c>
      <c r="AI722" t="s">
        <v>416</v>
      </c>
      <c r="AJ722">
        <v>30.152214000000001</v>
      </c>
      <c r="AK722" t="s">
        <v>417</v>
      </c>
      <c r="AL722">
        <v>-89.901617000000002</v>
      </c>
      <c r="AM722">
        <v>100</v>
      </c>
      <c r="AN722">
        <v>1400</v>
      </c>
      <c r="AO722" t="s">
        <v>118</v>
      </c>
      <c r="AP722">
        <v>48</v>
      </c>
      <c r="AQ722">
        <v>135</v>
      </c>
      <c r="AR722">
        <v>0</v>
      </c>
      <c r="AZ722">
        <v>1200</v>
      </c>
      <c r="BA722">
        <v>1</v>
      </c>
      <c r="BB722" t="str">
        <f t="shared" si="50"/>
        <v xml:space="preserve">N35DC   </v>
      </c>
      <c r="BC722">
        <v>1</v>
      </c>
      <c r="BE722">
        <v>0</v>
      </c>
      <c r="BF722">
        <v>0</v>
      </c>
      <c r="BG722">
        <v>0</v>
      </c>
      <c r="BH722">
        <v>1475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"17:46:13.447"</f>
        <v>17:46:13.447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5</v>
      </c>
      <c r="CP722" t="s">
        <v>119</v>
      </c>
      <c r="CQ722">
        <v>706</v>
      </c>
      <c r="CR722">
        <v>0</v>
      </c>
      <c r="CW722">
        <v>14619664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"10/21/2020 17:46:05.528"</f>
        <v>10/21/2020 17:46:05.528</v>
      </c>
      <c r="C723" t="str">
        <f t="shared" si="49"/>
        <v>FFDFD3C0</v>
      </c>
      <c r="D723" t="s">
        <v>133</v>
      </c>
      <c r="E723">
        <v>1</v>
      </c>
      <c r="F723">
        <v>1001</v>
      </c>
      <c r="G723" t="s">
        <v>114</v>
      </c>
      <c r="J723" t="s">
        <v>134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"17:46:13.445"</f>
        <v>17:46:13.445</v>
      </c>
      <c r="T723" t="str">
        <f>"17:46:12.945"</f>
        <v>17:46:12.945</v>
      </c>
      <c r="U723" t="str">
        <f t="shared" si="47"/>
        <v>A3E2C2</v>
      </c>
      <c r="V723">
        <v>0</v>
      </c>
      <c r="W723">
        <v>0</v>
      </c>
      <c r="X723">
        <v>1</v>
      </c>
      <c r="Z723">
        <v>0</v>
      </c>
      <c r="AA723">
        <v>10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1</v>
      </c>
      <c r="AH723">
        <v>0</v>
      </c>
      <c r="AI723" t="s">
        <v>416</v>
      </c>
      <c r="AJ723">
        <v>30.152214000000001</v>
      </c>
      <c r="AK723" t="s">
        <v>417</v>
      </c>
      <c r="AL723">
        <v>-89.901617000000002</v>
      </c>
      <c r="AM723">
        <v>100</v>
      </c>
      <c r="AN723">
        <v>1400</v>
      </c>
      <c r="AO723" t="s">
        <v>118</v>
      </c>
      <c r="AP723">
        <v>48</v>
      </c>
      <c r="AQ723">
        <v>135</v>
      </c>
      <c r="AR723">
        <v>0</v>
      </c>
      <c r="AZ723">
        <v>1200</v>
      </c>
      <c r="BA723">
        <v>1</v>
      </c>
      <c r="BB723" t="str">
        <f t="shared" si="50"/>
        <v xml:space="preserve">N35DC   </v>
      </c>
      <c r="BC723">
        <v>1</v>
      </c>
      <c r="BE723">
        <v>0</v>
      </c>
      <c r="BF723">
        <v>0</v>
      </c>
      <c r="BG723">
        <v>0</v>
      </c>
      <c r="BH723">
        <v>1475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"17:46:13.447"</f>
        <v>17:46:13.447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341</v>
      </c>
      <c r="CR723">
        <v>0</v>
      </c>
      <c r="CW723">
        <v>16683956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"10/21/2020 17:46:05.528"</f>
        <v>10/21/2020 17:46:05.528</v>
      </c>
      <c r="C724" t="str">
        <f t="shared" si="49"/>
        <v>FFDFD3C0</v>
      </c>
      <c r="D724" t="s">
        <v>128</v>
      </c>
      <c r="E724">
        <v>9</v>
      </c>
      <c r="H724">
        <v>257</v>
      </c>
      <c r="I724" t="s">
        <v>129</v>
      </c>
      <c r="J724" t="s">
        <v>126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"17:46:13.445"</f>
        <v>17:46:13.445</v>
      </c>
      <c r="T724" t="str">
        <f>"17:46:12.945"</f>
        <v>17:46:12.945</v>
      </c>
      <c r="U724" t="str">
        <f t="shared" si="47"/>
        <v>A3E2C2</v>
      </c>
      <c r="V724">
        <v>0</v>
      </c>
      <c r="W724">
        <v>0</v>
      </c>
      <c r="X724">
        <v>1</v>
      </c>
      <c r="Z724">
        <v>0</v>
      </c>
      <c r="AA724">
        <v>10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1</v>
      </c>
      <c r="AH724">
        <v>0</v>
      </c>
      <c r="AI724" t="s">
        <v>416</v>
      </c>
      <c r="AJ724">
        <v>30.152214000000001</v>
      </c>
      <c r="AK724" t="s">
        <v>417</v>
      </c>
      <c r="AL724">
        <v>-89.901617000000002</v>
      </c>
      <c r="AM724">
        <v>100</v>
      </c>
      <c r="AN724">
        <v>1400</v>
      </c>
      <c r="AO724" t="s">
        <v>118</v>
      </c>
      <c r="AP724">
        <v>48</v>
      </c>
      <c r="AQ724">
        <v>135</v>
      </c>
      <c r="AR724">
        <v>0</v>
      </c>
      <c r="AZ724">
        <v>1200</v>
      </c>
      <c r="BA724">
        <v>1</v>
      </c>
      <c r="BB724" t="str">
        <f t="shared" si="50"/>
        <v xml:space="preserve">N35DC   </v>
      </c>
      <c r="BC724">
        <v>1</v>
      </c>
      <c r="BE724">
        <v>0</v>
      </c>
      <c r="BF724">
        <v>0</v>
      </c>
      <c r="BG724">
        <v>0</v>
      </c>
      <c r="BH724">
        <v>1475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"17:46:13.447"</f>
        <v>17:46:13.447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341</v>
      </c>
      <c r="CR724">
        <v>0</v>
      </c>
      <c r="CW724">
        <v>16683956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"10/21/2020 17:46:06.437"</f>
        <v>10/21/2020 17:46:06.437</v>
      </c>
      <c r="C725" t="str">
        <f t="shared" si="49"/>
        <v>FFDFD3C0</v>
      </c>
      <c r="D725" t="s">
        <v>113</v>
      </c>
      <c r="E725">
        <v>4</v>
      </c>
      <c r="H725">
        <v>162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"17:46:14.359"</f>
        <v>17:46:14.359</v>
      </c>
      <c r="T725" t="str">
        <f>"17:46:13.859"</f>
        <v>17:46:13.859</v>
      </c>
      <c r="U725" t="str">
        <f t="shared" si="47"/>
        <v>A3E2C2</v>
      </c>
      <c r="V725">
        <v>0</v>
      </c>
      <c r="W725">
        <v>0</v>
      </c>
      <c r="X725">
        <v>1</v>
      </c>
      <c r="Z725">
        <v>0</v>
      </c>
      <c r="AA725">
        <v>10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1</v>
      </c>
      <c r="AH725">
        <v>0</v>
      </c>
      <c r="AI725" t="s">
        <v>418</v>
      </c>
      <c r="AJ725">
        <v>30.152813999999999</v>
      </c>
      <c r="AK725" t="s">
        <v>419</v>
      </c>
      <c r="AL725">
        <v>-89.901337999999996</v>
      </c>
      <c r="AM725">
        <v>100</v>
      </c>
      <c r="AN725">
        <v>1400</v>
      </c>
      <c r="AO725" t="s">
        <v>118</v>
      </c>
      <c r="AP725">
        <v>48</v>
      </c>
      <c r="AQ725">
        <v>135</v>
      </c>
      <c r="AR725">
        <v>0</v>
      </c>
      <c r="AZ725">
        <v>1200</v>
      </c>
      <c r="BA725">
        <v>1</v>
      </c>
      <c r="BB725" t="str">
        <f t="shared" si="50"/>
        <v xml:space="preserve">N35DC   </v>
      </c>
      <c r="BC725">
        <v>1</v>
      </c>
      <c r="BE725">
        <v>0</v>
      </c>
      <c r="BF725">
        <v>0</v>
      </c>
      <c r="BG725">
        <v>0</v>
      </c>
      <c r="BH725">
        <v>1475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"17:46:14.362"</f>
        <v>17:46:14.362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6</v>
      </c>
      <c r="CP725" t="s">
        <v>119</v>
      </c>
      <c r="CQ725">
        <v>341</v>
      </c>
      <c r="CR725">
        <v>0</v>
      </c>
      <c r="CW725">
        <v>16684709</v>
      </c>
      <c r="CY725">
        <v>1</v>
      </c>
      <c r="CZ725">
        <v>0</v>
      </c>
      <c r="DA725">
        <v>0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"10/21/2020 17:46:06.437"</f>
        <v>10/21/2020 17:46:06.437</v>
      </c>
      <c r="C726" t="str">
        <f t="shared" si="49"/>
        <v>FFDFD3C0</v>
      </c>
      <c r="D726" t="s">
        <v>130</v>
      </c>
      <c r="E726">
        <v>3</v>
      </c>
      <c r="F726">
        <v>2003</v>
      </c>
      <c r="G726" t="s">
        <v>131</v>
      </c>
      <c r="J726" t="s">
        <v>132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"17:46:14.359"</f>
        <v>17:46:14.359</v>
      </c>
      <c r="T726" t="str">
        <f>"17:46:13.859"</f>
        <v>17:46:13.859</v>
      </c>
      <c r="U726" t="str">
        <f t="shared" si="47"/>
        <v>A3E2C2</v>
      </c>
      <c r="V726">
        <v>0</v>
      </c>
      <c r="W726">
        <v>0</v>
      </c>
      <c r="X726">
        <v>1</v>
      </c>
      <c r="Z726">
        <v>0</v>
      </c>
      <c r="AA726">
        <v>10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1</v>
      </c>
      <c r="AH726">
        <v>0</v>
      </c>
      <c r="AI726" t="s">
        <v>418</v>
      </c>
      <c r="AJ726">
        <v>30.152813999999999</v>
      </c>
      <c r="AK726" t="s">
        <v>419</v>
      </c>
      <c r="AL726">
        <v>-89.901337999999996</v>
      </c>
      <c r="AM726">
        <v>100</v>
      </c>
      <c r="AN726">
        <v>1400</v>
      </c>
      <c r="AO726" t="s">
        <v>118</v>
      </c>
      <c r="AP726">
        <v>48</v>
      </c>
      <c r="AQ726">
        <v>135</v>
      </c>
      <c r="AR726">
        <v>0</v>
      </c>
      <c r="AZ726">
        <v>1200</v>
      </c>
      <c r="BA726">
        <v>1</v>
      </c>
      <c r="BB726" t="str">
        <f t="shared" si="50"/>
        <v xml:space="preserve">N35DC   </v>
      </c>
      <c r="BC726">
        <v>1</v>
      </c>
      <c r="BE726">
        <v>0</v>
      </c>
      <c r="BF726">
        <v>0</v>
      </c>
      <c r="BG726">
        <v>0</v>
      </c>
      <c r="BH726">
        <v>1475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"17:46:14.362"</f>
        <v>17:46:14.362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6</v>
      </c>
      <c r="CP726" t="s">
        <v>119</v>
      </c>
      <c r="CQ726">
        <v>341</v>
      </c>
      <c r="CR726">
        <v>0</v>
      </c>
      <c r="CW726">
        <v>16684709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"10/21/2020 17:46:06.437"</f>
        <v>10/21/2020 17:46:06.437</v>
      </c>
      <c r="C727" t="str">
        <f t="shared" si="49"/>
        <v>FFDFD3C0</v>
      </c>
      <c r="D727" t="s">
        <v>133</v>
      </c>
      <c r="E727">
        <v>1</v>
      </c>
      <c r="F727">
        <v>1001</v>
      </c>
      <c r="G727" t="s">
        <v>114</v>
      </c>
      <c r="J727" t="s">
        <v>134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"17:46:14.359"</f>
        <v>17:46:14.359</v>
      </c>
      <c r="T727" t="str">
        <f>"17:46:13.859"</f>
        <v>17:46:13.859</v>
      </c>
      <c r="U727" t="str">
        <f t="shared" si="47"/>
        <v>A3E2C2</v>
      </c>
      <c r="V727">
        <v>0</v>
      </c>
      <c r="W727">
        <v>0</v>
      </c>
      <c r="X727">
        <v>1</v>
      </c>
      <c r="Z727">
        <v>0</v>
      </c>
      <c r="AA727">
        <v>10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1</v>
      </c>
      <c r="AH727">
        <v>0</v>
      </c>
      <c r="AI727" t="s">
        <v>418</v>
      </c>
      <c r="AJ727">
        <v>30.152813999999999</v>
      </c>
      <c r="AK727" t="s">
        <v>419</v>
      </c>
      <c r="AL727">
        <v>-89.901337999999996</v>
      </c>
      <c r="AM727">
        <v>100</v>
      </c>
      <c r="AN727">
        <v>1400</v>
      </c>
      <c r="AO727" t="s">
        <v>118</v>
      </c>
      <c r="AP727">
        <v>48</v>
      </c>
      <c r="AQ727">
        <v>135</v>
      </c>
      <c r="AR727">
        <v>0</v>
      </c>
      <c r="AZ727">
        <v>1200</v>
      </c>
      <c r="BA727">
        <v>1</v>
      </c>
      <c r="BB727" t="str">
        <f t="shared" si="50"/>
        <v xml:space="preserve">N35DC   </v>
      </c>
      <c r="BC727">
        <v>1</v>
      </c>
      <c r="BE727">
        <v>0</v>
      </c>
      <c r="BF727">
        <v>0</v>
      </c>
      <c r="BG727">
        <v>0</v>
      </c>
      <c r="BH727">
        <v>1475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"17:46:14.362"</f>
        <v>17:46:14.362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6</v>
      </c>
      <c r="CP727" t="s">
        <v>119</v>
      </c>
      <c r="CQ727">
        <v>341</v>
      </c>
      <c r="CR727">
        <v>0</v>
      </c>
      <c r="CW727">
        <v>16684709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"10/21/2020 17:46:06.437"</f>
        <v>10/21/2020 17:46:06.437</v>
      </c>
      <c r="C728" t="str">
        <f t="shared" si="49"/>
        <v>FFDFD3C0</v>
      </c>
      <c r="D728" t="s">
        <v>124</v>
      </c>
      <c r="E728">
        <v>2</v>
      </c>
      <c r="H728">
        <v>14</v>
      </c>
      <c r="I728" t="s">
        <v>125</v>
      </c>
      <c r="J728" t="s">
        <v>126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"17:46:14.359"</f>
        <v>17:46:14.359</v>
      </c>
      <c r="T728" t="str">
        <f>"17:46:13.859"</f>
        <v>17:46:13.859</v>
      </c>
      <c r="U728" t="str">
        <f t="shared" si="47"/>
        <v>A3E2C2</v>
      </c>
      <c r="V728">
        <v>0</v>
      </c>
      <c r="W728">
        <v>0</v>
      </c>
      <c r="X728">
        <v>1</v>
      </c>
      <c r="Z728">
        <v>0</v>
      </c>
      <c r="AA728">
        <v>10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1</v>
      </c>
      <c r="AH728">
        <v>0</v>
      </c>
      <c r="AI728" t="s">
        <v>418</v>
      </c>
      <c r="AJ728">
        <v>30.152813999999999</v>
      </c>
      <c r="AK728" t="s">
        <v>419</v>
      </c>
      <c r="AL728">
        <v>-89.901337999999996</v>
      </c>
      <c r="AM728">
        <v>100</v>
      </c>
      <c r="AN728">
        <v>1400</v>
      </c>
      <c r="AO728" t="s">
        <v>118</v>
      </c>
      <c r="AP728">
        <v>48</v>
      </c>
      <c r="AQ728">
        <v>135</v>
      </c>
      <c r="AR728">
        <v>0</v>
      </c>
      <c r="AZ728">
        <v>1200</v>
      </c>
      <c r="BA728">
        <v>1</v>
      </c>
      <c r="BB728" t="str">
        <f t="shared" si="50"/>
        <v xml:space="preserve">N35DC   </v>
      </c>
      <c r="BC728">
        <v>1</v>
      </c>
      <c r="BE728">
        <v>0</v>
      </c>
      <c r="BF728">
        <v>0</v>
      </c>
      <c r="BG728">
        <v>0</v>
      </c>
      <c r="BH728">
        <v>1475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"17:46:14.362"</f>
        <v>17:46:14.362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6</v>
      </c>
      <c r="CP728" t="s">
        <v>119</v>
      </c>
      <c r="CQ728">
        <v>341</v>
      </c>
      <c r="CR728">
        <v>0</v>
      </c>
      <c r="CW728">
        <v>16684709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"10/21/2020 17:46:06.437"</f>
        <v>10/21/2020 17:46:06.437</v>
      </c>
      <c r="C729" t="str">
        <f t="shared" si="49"/>
        <v>FFDFD3C0</v>
      </c>
      <c r="D729" t="s">
        <v>128</v>
      </c>
      <c r="E729">
        <v>9</v>
      </c>
      <c r="H729">
        <v>257</v>
      </c>
      <c r="I729" t="s">
        <v>129</v>
      </c>
      <c r="J729" t="s">
        <v>126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"17:46:14.359"</f>
        <v>17:46:14.359</v>
      </c>
      <c r="T729" t="str">
        <f>"17:46:13.859"</f>
        <v>17:46:13.859</v>
      </c>
      <c r="U729" t="str">
        <f t="shared" si="47"/>
        <v>A3E2C2</v>
      </c>
      <c r="V729">
        <v>0</v>
      </c>
      <c r="W729">
        <v>0</v>
      </c>
      <c r="X729">
        <v>1</v>
      </c>
      <c r="Z729">
        <v>0</v>
      </c>
      <c r="AA729">
        <v>10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1</v>
      </c>
      <c r="AH729">
        <v>0</v>
      </c>
      <c r="AI729" t="s">
        <v>418</v>
      </c>
      <c r="AJ729">
        <v>30.152813999999999</v>
      </c>
      <c r="AK729" t="s">
        <v>419</v>
      </c>
      <c r="AL729">
        <v>-89.901337999999996</v>
      </c>
      <c r="AM729">
        <v>100</v>
      </c>
      <c r="AN729">
        <v>1400</v>
      </c>
      <c r="AO729" t="s">
        <v>118</v>
      </c>
      <c r="AP729">
        <v>48</v>
      </c>
      <c r="AQ729">
        <v>135</v>
      </c>
      <c r="AR729">
        <v>0</v>
      </c>
      <c r="AZ729">
        <v>1200</v>
      </c>
      <c r="BA729">
        <v>1</v>
      </c>
      <c r="BB729" t="str">
        <f t="shared" si="50"/>
        <v xml:space="preserve">N35DC   </v>
      </c>
      <c r="BC729">
        <v>1</v>
      </c>
      <c r="BE729">
        <v>0</v>
      </c>
      <c r="BF729">
        <v>0</v>
      </c>
      <c r="BG729">
        <v>0</v>
      </c>
      <c r="BH729">
        <v>1475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"17:46:14.362"</f>
        <v>17:46:14.362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6</v>
      </c>
      <c r="CP729" t="s">
        <v>119</v>
      </c>
      <c r="CQ729">
        <v>341</v>
      </c>
      <c r="CR729">
        <v>0</v>
      </c>
      <c r="CW729">
        <v>16684709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"10/21/2020 17:46:09.233"</f>
        <v>10/21/2020 17:46:09.233</v>
      </c>
      <c r="C730" t="str">
        <f t="shared" si="49"/>
        <v>FFDFD3C0</v>
      </c>
      <c r="D730" t="s">
        <v>133</v>
      </c>
      <c r="E730">
        <v>1</v>
      </c>
      <c r="F730">
        <v>1001</v>
      </c>
      <c r="G730" t="s">
        <v>114</v>
      </c>
      <c r="J730" t="s">
        <v>134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"17:46:17.195"</f>
        <v>17:46:17.195</v>
      </c>
      <c r="T730" t="str">
        <f>"17:46:16.895"</f>
        <v>17:46:16.895</v>
      </c>
      <c r="U730" t="str">
        <f t="shared" si="47"/>
        <v>A3E2C2</v>
      </c>
      <c r="V730">
        <v>0</v>
      </c>
      <c r="W730">
        <v>0</v>
      </c>
      <c r="X730">
        <v>1</v>
      </c>
      <c r="Z730">
        <v>0</v>
      </c>
      <c r="AA730">
        <v>10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1</v>
      </c>
      <c r="AH730">
        <v>0</v>
      </c>
      <c r="AI730" t="s">
        <v>420</v>
      </c>
      <c r="AJ730">
        <v>30.154595</v>
      </c>
      <c r="AK730" t="s">
        <v>421</v>
      </c>
      <c r="AL730">
        <v>-89.900630000000007</v>
      </c>
      <c r="AM730">
        <v>100</v>
      </c>
      <c r="AN730">
        <v>1400</v>
      </c>
      <c r="AO730" t="s">
        <v>118</v>
      </c>
      <c r="AP730">
        <v>48</v>
      </c>
      <c r="AQ730">
        <v>134</v>
      </c>
      <c r="AR730">
        <v>64</v>
      </c>
      <c r="AZ730">
        <v>1200</v>
      </c>
      <c r="BA730">
        <v>1</v>
      </c>
      <c r="BB730" t="str">
        <f t="shared" si="50"/>
        <v xml:space="preserve">N35DC   </v>
      </c>
      <c r="BC730">
        <v>1</v>
      </c>
      <c r="BE730">
        <v>0</v>
      </c>
      <c r="BF730">
        <v>0</v>
      </c>
      <c r="BG730">
        <v>0</v>
      </c>
      <c r="BH730">
        <v>1475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"17:46:17.197"</f>
        <v>17:46:17.197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6</v>
      </c>
      <c r="CP730" t="s">
        <v>119</v>
      </c>
      <c r="CQ730">
        <v>341</v>
      </c>
      <c r="CR730">
        <v>0</v>
      </c>
      <c r="CW730">
        <v>16686865</v>
      </c>
      <c r="CY730">
        <v>1</v>
      </c>
      <c r="CZ730">
        <v>0</v>
      </c>
      <c r="DA730">
        <v>0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"10/21/2020 17:46:09.233"</f>
        <v>10/21/2020 17:46:09.233</v>
      </c>
      <c r="C731" t="str">
        <f t="shared" si="49"/>
        <v>FFDFD3C0</v>
      </c>
      <c r="D731" t="s">
        <v>128</v>
      </c>
      <c r="E731">
        <v>9</v>
      </c>
      <c r="H731">
        <v>257</v>
      </c>
      <c r="I731" t="s">
        <v>129</v>
      </c>
      <c r="J731" t="s">
        <v>126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"17:46:17.195"</f>
        <v>17:46:17.195</v>
      </c>
      <c r="T731" t="str">
        <f>"17:46:16.895"</f>
        <v>17:46:16.895</v>
      </c>
      <c r="U731" t="str">
        <f t="shared" si="47"/>
        <v>A3E2C2</v>
      </c>
      <c r="V731">
        <v>0</v>
      </c>
      <c r="W731">
        <v>0</v>
      </c>
      <c r="X731">
        <v>1</v>
      </c>
      <c r="Z731">
        <v>0</v>
      </c>
      <c r="AA731">
        <v>10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1</v>
      </c>
      <c r="AH731">
        <v>0</v>
      </c>
      <c r="AI731" t="s">
        <v>420</v>
      </c>
      <c r="AJ731">
        <v>30.154595</v>
      </c>
      <c r="AK731" t="s">
        <v>421</v>
      </c>
      <c r="AL731">
        <v>-89.900630000000007</v>
      </c>
      <c r="AM731">
        <v>100</v>
      </c>
      <c r="AN731">
        <v>1400</v>
      </c>
      <c r="AO731" t="s">
        <v>118</v>
      </c>
      <c r="AP731">
        <v>48</v>
      </c>
      <c r="AQ731">
        <v>134</v>
      </c>
      <c r="AR731">
        <v>64</v>
      </c>
      <c r="AZ731">
        <v>1200</v>
      </c>
      <c r="BA731">
        <v>1</v>
      </c>
      <c r="BB731" t="str">
        <f t="shared" si="50"/>
        <v xml:space="preserve">N35DC   </v>
      </c>
      <c r="BC731">
        <v>1</v>
      </c>
      <c r="BE731">
        <v>0</v>
      </c>
      <c r="BF731">
        <v>0</v>
      </c>
      <c r="BG731">
        <v>0</v>
      </c>
      <c r="BH731">
        <v>1475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"17:46:17.197"</f>
        <v>17:46:17.197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6</v>
      </c>
      <c r="CP731" t="s">
        <v>119</v>
      </c>
      <c r="CQ731">
        <v>341</v>
      </c>
      <c r="CR731">
        <v>0</v>
      </c>
      <c r="CW731">
        <v>16686865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"10/21/2020 17:46:09.233"</f>
        <v>10/21/2020 17:46:09.233</v>
      </c>
      <c r="C732" t="str">
        <f t="shared" si="49"/>
        <v>FFDFD3C0</v>
      </c>
      <c r="D732" t="s">
        <v>124</v>
      </c>
      <c r="E732">
        <v>2</v>
      </c>
      <c r="H732">
        <v>14</v>
      </c>
      <c r="I732" t="s">
        <v>125</v>
      </c>
      <c r="J732" t="s">
        <v>126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"17:46:17.195"</f>
        <v>17:46:17.195</v>
      </c>
      <c r="T732" t="str">
        <f>"17:46:16.895"</f>
        <v>17:46:16.895</v>
      </c>
      <c r="U732" t="str">
        <f t="shared" si="47"/>
        <v>A3E2C2</v>
      </c>
      <c r="V732">
        <v>0</v>
      </c>
      <c r="W732">
        <v>0</v>
      </c>
      <c r="X732">
        <v>1</v>
      </c>
      <c r="Z732">
        <v>0</v>
      </c>
      <c r="AA732">
        <v>10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1</v>
      </c>
      <c r="AH732">
        <v>0</v>
      </c>
      <c r="AI732" t="s">
        <v>420</v>
      </c>
      <c r="AJ732">
        <v>30.154595</v>
      </c>
      <c r="AK732" t="s">
        <v>421</v>
      </c>
      <c r="AL732">
        <v>-89.900630000000007</v>
      </c>
      <c r="AM732">
        <v>100</v>
      </c>
      <c r="AN732">
        <v>1400</v>
      </c>
      <c r="AO732" t="s">
        <v>118</v>
      </c>
      <c r="AP732">
        <v>48</v>
      </c>
      <c r="AQ732">
        <v>134</v>
      </c>
      <c r="AR732">
        <v>64</v>
      </c>
      <c r="AZ732">
        <v>1200</v>
      </c>
      <c r="BA732">
        <v>1</v>
      </c>
      <c r="BB732" t="str">
        <f t="shared" si="50"/>
        <v xml:space="preserve">N35DC   </v>
      </c>
      <c r="BC732">
        <v>1</v>
      </c>
      <c r="BE732">
        <v>0</v>
      </c>
      <c r="BF732">
        <v>0</v>
      </c>
      <c r="BG732">
        <v>0</v>
      </c>
      <c r="BH732">
        <v>1475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"17:46:17.197"</f>
        <v>17:46:17.197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6</v>
      </c>
      <c r="CP732" t="s">
        <v>119</v>
      </c>
      <c r="CQ732">
        <v>341</v>
      </c>
      <c r="CR732">
        <v>0</v>
      </c>
      <c r="CW732">
        <v>16686865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"10/21/2020 17:46:09.233"</f>
        <v>10/21/2020 17:46:09.233</v>
      </c>
      <c r="C733" t="str">
        <f t="shared" si="49"/>
        <v>FFDFD3C0</v>
      </c>
      <c r="D733" t="s">
        <v>113</v>
      </c>
      <c r="E733">
        <v>4</v>
      </c>
      <c r="H733">
        <v>162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"17:46:17.195"</f>
        <v>17:46:17.195</v>
      </c>
      <c r="T733" t="str">
        <f>"17:46:16.895"</f>
        <v>17:46:16.895</v>
      </c>
      <c r="U733" t="str">
        <f t="shared" si="47"/>
        <v>A3E2C2</v>
      </c>
      <c r="V733">
        <v>0</v>
      </c>
      <c r="W733">
        <v>0</v>
      </c>
      <c r="X733">
        <v>1</v>
      </c>
      <c r="Z733">
        <v>0</v>
      </c>
      <c r="AA733">
        <v>10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1</v>
      </c>
      <c r="AH733">
        <v>0</v>
      </c>
      <c r="AI733" t="s">
        <v>420</v>
      </c>
      <c r="AJ733">
        <v>30.154595</v>
      </c>
      <c r="AK733" t="s">
        <v>421</v>
      </c>
      <c r="AL733">
        <v>-89.900630000000007</v>
      </c>
      <c r="AM733">
        <v>100</v>
      </c>
      <c r="AN733">
        <v>1400</v>
      </c>
      <c r="AO733" t="s">
        <v>118</v>
      </c>
      <c r="AP733">
        <v>48</v>
      </c>
      <c r="AQ733">
        <v>134</v>
      </c>
      <c r="AR733">
        <v>64</v>
      </c>
      <c r="AZ733">
        <v>1200</v>
      </c>
      <c r="BA733">
        <v>1</v>
      </c>
      <c r="BB733" t="str">
        <f t="shared" si="50"/>
        <v xml:space="preserve">N35DC   </v>
      </c>
      <c r="BC733">
        <v>1</v>
      </c>
      <c r="BE733">
        <v>0</v>
      </c>
      <c r="BF733">
        <v>0</v>
      </c>
      <c r="BG733">
        <v>0</v>
      </c>
      <c r="BH733">
        <v>1475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"17:46:17.197"</f>
        <v>17:46:17.197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6</v>
      </c>
      <c r="CP733" t="s">
        <v>119</v>
      </c>
      <c r="CQ733">
        <v>341</v>
      </c>
      <c r="CR733">
        <v>0</v>
      </c>
      <c r="CW733">
        <v>16686865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"10/21/2020 17:46:09.233"</f>
        <v>10/21/2020 17:46:09.233</v>
      </c>
      <c r="C734" t="str">
        <f t="shared" si="49"/>
        <v>FFDFD3C0</v>
      </c>
      <c r="D734" t="s">
        <v>130</v>
      </c>
      <c r="E734">
        <v>3</v>
      </c>
      <c r="F734">
        <v>2003</v>
      </c>
      <c r="G734" t="s">
        <v>131</v>
      </c>
      <c r="J734" t="s">
        <v>132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"17:46:17.195"</f>
        <v>17:46:17.195</v>
      </c>
      <c r="T734" t="str">
        <f>"17:46:16.895"</f>
        <v>17:46:16.895</v>
      </c>
      <c r="U734" t="str">
        <f t="shared" si="47"/>
        <v>A3E2C2</v>
      </c>
      <c r="V734">
        <v>0</v>
      </c>
      <c r="W734">
        <v>0</v>
      </c>
      <c r="X734">
        <v>1</v>
      </c>
      <c r="Z734">
        <v>0</v>
      </c>
      <c r="AA734">
        <v>10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1</v>
      </c>
      <c r="AH734">
        <v>0</v>
      </c>
      <c r="AI734" t="s">
        <v>420</v>
      </c>
      <c r="AJ734">
        <v>30.154595</v>
      </c>
      <c r="AK734" t="s">
        <v>421</v>
      </c>
      <c r="AL734">
        <v>-89.900630000000007</v>
      </c>
      <c r="AM734">
        <v>100</v>
      </c>
      <c r="AN734">
        <v>1400</v>
      </c>
      <c r="AO734" t="s">
        <v>118</v>
      </c>
      <c r="AP734">
        <v>48</v>
      </c>
      <c r="AQ734">
        <v>134</v>
      </c>
      <c r="AR734">
        <v>64</v>
      </c>
      <c r="AZ734">
        <v>1200</v>
      </c>
      <c r="BA734">
        <v>1</v>
      </c>
      <c r="BB734" t="str">
        <f t="shared" si="50"/>
        <v xml:space="preserve">N35DC   </v>
      </c>
      <c r="BC734">
        <v>1</v>
      </c>
      <c r="BE734">
        <v>0</v>
      </c>
      <c r="BF734">
        <v>0</v>
      </c>
      <c r="BG734">
        <v>0</v>
      </c>
      <c r="BH734">
        <v>1475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"17:46:17.197"</f>
        <v>17:46:17.197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6</v>
      </c>
      <c r="CP734" t="s">
        <v>119</v>
      </c>
      <c r="CQ734">
        <v>341</v>
      </c>
      <c r="CR734">
        <v>0</v>
      </c>
      <c r="CW734">
        <v>16686865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"10/21/2020 17:46:10.357"</f>
        <v>10/21/2020 17:46:10.357</v>
      </c>
      <c r="C735" t="str">
        <f t="shared" si="49"/>
        <v>FFDFD3C0</v>
      </c>
      <c r="D735" t="s">
        <v>124</v>
      </c>
      <c r="E735">
        <v>2</v>
      </c>
      <c r="H735">
        <v>14</v>
      </c>
      <c r="I735" t="s">
        <v>125</v>
      </c>
      <c r="J735" t="s">
        <v>126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"17:46:18.320"</f>
        <v>17:46:18.320</v>
      </c>
      <c r="T735" t="str">
        <f>"17:46:18.020"</f>
        <v>17:46:18.020</v>
      </c>
      <c r="U735" t="str">
        <f t="shared" si="47"/>
        <v>A3E2C2</v>
      </c>
      <c r="V735">
        <v>0</v>
      </c>
      <c r="W735">
        <v>0</v>
      </c>
      <c r="X735">
        <v>1</v>
      </c>
      <c r="Z735">
        <v>0</v>
      </c>
      <c r="AA735">
        <v>10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1</v>
      </c>
      <c r="AH735">
        <v>0</v>
      </c>
      <c r="AI735" t="s">
        <v>422</v>
      </c>
      <c r="AJ735">
        <v>30.155282</v>
      </c>
      <c r="AK735" t="s">
        <v>423</v>
      </c>
      <c r="AL735">
        <v>-89.900307999999995</v>
      </c>
      <c r="AM735">
        <v>100</v>
      </c>
      <c r="AN735">
        <v>1400</v>
      </c>
      <c r="AO735" t="s">
        <v>118</v>
      </c>
      <c r="AP735">
        <v>48</v>
      </c>
      <c r="AQ735">
        <v>134</v>
      </c>
      <c r="AR735">
        <v>0</v>
      </c>
      <c r="AZ735">
        <v>1200</v>
      </c>
      <c r="BA735">
        <v>1</v>
      </c>
      <c r="BB735" t="str">
        <f t="shared" si="50"/>
        <v xml:space="preserve">N35DC   </v>
      </c>
      <c r="BC735">
        <v>1</v>
      </c>
      <c r="BE735">
        <v>0</v>
      </c>
      <c r="BF735">
        <v>0</v>
      </c>
      <c r="BG735">
        <v>0</v>
      </c>
      <c r="BH735">
        <v>1475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"17:46:18.322"</f>
        <v>17:46:18.322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6</v>
      </c>
      <c r="CP735" t="s">
        <v>119</v>
      </c>
      <c r="CQ735">
        <v>341</v>
      </c>
      <c r="CR735">
        <v>0</v>
      </c>
      <c r="CW735">
        <v>16687731</v>
      </c>
      <c r="CY735">
        <v>1</v>
      </c>
      <c r="CZ735">
        <v>0</v>
      </c>
      <c r="DA735">
        <v>0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"10/21/2020 17:46:10.357"</f>
        <v>10/21/2020 17:46:10.357</v>
      </c>
      <c r="C736" t="str">
        <f t="shared" si="49"/>
        <v>FFDFD3C0</v>
      </c>
      <c r="D736" t="s">
        <v>128</v>
      </c>
      <c r="E736">
        <v>9</v>
      </c>
      <c r="H736">
        <v>257</v>
      </c>
      <c r="I736" t="s">
        <v>129</v>
      </c>
      <c r="J736" t="s">
        <v>126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"17:46:18.320"</f>
        <v>17:46:18.320</v>
      </c>
      <c r="T736" t="str">
        <f>"17:46:18.020"</f>
        <v>17:46:18.020</v>
      </c>
      <c r="U736" t="str">
        <f t="shared" si="47"/>
        <v>A3E2C2</v>
      </c>
      <c r="V736">
        <v>0</v>
      </c>
      <c r="W736">
        <v>0</v>
      </c>
      <c r="X736">
        <v>1</v>
      </c>
      <c r="Z736">
        <v>0</v>
      </c>
      <c r="AA736">
        <v>10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1</v>
      </c>
      <c r="AH736">
        <v>0</v>
      </c>
      <c r="AI736" t="s">
        <v>422</v>
      </c>
      <c r="AJ736">
        <v>30.155282</v>
      </c>
      <c r="AK736" t="s">
        <v>423</v>
      </c>
      <c r="AL736">
        <v>-89.900307999999995</v>
      </c>
      <c r="AM736">
        <v>100</v>
      </c>
      <c r="AN736">
        <v>1400</v>
      </c>
      <c r="AO736" t="s">
        <v>118</v>
      </c>
      <c r="AP736">
        <v>48</v>
      </c>
      <c r="AQ736">
        <v>134</v>
      </c>
      <c r="AR736">
        <v>0</v>
      </c>
      <c r="AZ736">
        <v>1200</v>
      </c>
      <c r="BA736">
        <v>1</v>
      </c>
      <c r="BB736" t="str">
        <f t="shared" si="50"/>
        <v xml:space="preserve">N35DC   </v>
      </c>
      <c r="BC736">
        <v>1</v>
      </c>
      <c r="BE736">
        <v>0</v>
      </c>
      <c r="BF736">
        <v>0</v>
      </c>
      <c r="BG736">
        <v>0</v>
      </c>
      <c r="BH736">
        <v>1475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"17:46:18.322"</f>
        <v>17:46:18.322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119</v>
      </c>
      <c r="CQ736">
        <v>341</v>
      </c>
      <c r="CR736">
        <v>0</v>
      </c>
      <c r="CW736">
        <v>16687731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"10/21/2020 17:46:10.357"</f>
        <v>10/21/2020 17:46:10.357</v>
      </c>
      <c r="C737" t="str">
        <f t="shared" si="49"/>
        <v>FFDFD3C0</v>
      </c>
      <c r="D737" t="s">
        <v>113</v>
      </c>
      <c r="E737">
        <v>4</v>
      </c>
      <c r="H737">
        <v>162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"17:46:18.320"</f>
        <v>17:46:18.320</v>
      </c>
      <c r="T737" t="str">
        <f>"17:46:18.020"</f>
        <v>17:46:18.020</v>
      </c>
      <c r="U737" t="str">
        <f t="shared" si="47"/>
        <v>A3E2C2</v>
      </c>
      <c r="V737">
        <v>0</v>
      </c>
      <c r="W737">
        <v>0</v>
      </c>
      <c r="X737">
        <v>1</v>
      </c>
      <c r="Z737">
        <v>0</v>
      </c>
      <c r="AA737">
        <v>10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1</v>
      </c>
      <c r="AH737">
        <v>0</v>
      </c>
      <c r="AI737" t="s">
        <v>422</v>
      </c>
      <c r="AJ737">
        <v>30.155282</v>
      </c>
      <c r="AK737" t="s">
        <v>423</v>
      </c>
      <c r="AL737">
        <v>-89.900307999999995</v>
      </c>
      <c r="AM737">
        <v>100</v>
      </c>
      <c r="AN737">
        <v>1400</v>
      </c>
      <c r="AO737" t="s">
        <v>118</v>
      </c>
      <c r="AP737">
        <v>48</v>
      </c>
      <c r="AQ737">
        <v>134</v>
      </c>
      <c r="AR737">
        <v>0</v>
      </c>
      <c r="AZ737">
        <v>1200</v>
      </c>
      <c r="BA737">
        <v>1</v>
      </c>
      <c r="BB737" t="str">
        <f t="shared" si="50"/>
        <v xml:space="preserve">N35DC   </v>
      </c>
      <c r="BC737">
        <v>1</v>
      </c>
      <c r="BE737">
        <v>0</v>
      </c>
      <c r="BF737">
        <v>0</v>
      </c>
      <c r="BG737">
        <v>0</v>
      </c>
      <c r="BH737">
        <v>1475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"17:46:18.322"</f>
        <v>17:46:18.322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119</v>
      </c>
      <c r="CQ737">
        <v>341</v>
      </c>
      <c r="CR737">
        <v>0</v>
      </c>
      <c r="CW737">
        <v>16687731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"10/21/2020 17:46:10.357"</f>
        <v>10/21/2020 17:46:10.357</v>
      </c>
      <c r="C738" t="str">
        <f t="shared" si="49"/>
        <v>FFDFD3C0</v>
      </c>
      <c r="D738" t="s">
        <v>130</v>
      </c>
      <c r="E738">
        <v>3</v>
      </c>
      <c r="F738">
        <v>2003</v>
      </c>
      <c r="G738" t="s">
        <v>131</v>
      </c>
      <c r="J738" t="s">
        <v>132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"17:46:18.320"</f>
        <v>17:46:18.320</v>
      </c>
      <c r="T738" t="str">
        <f>"17:46:18.020"</f>
        <v>17:46:18.020</v>
      </c>
      <c r="U738" t="str">
        <f t="shared" si="47"/>
        <v>A3E2C2</v>
      </c>
      <c r="V738">
        <v>0</v>
      </c>
      <c r="W738">
        <v>0</v>
      </c>
      <c r="X738">
        <v>1</v>
      </c>
      <c r="Z738">
        <v>0</v>
      </c>
      <c r="AA738">
        <v>10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1</v>
      </c>
      <c r="AH738">
        <v>0</v>
      </c>
      <c r="AI738" t="s">
        <v>422</v>
      </c>
      <c r="AJ738">
        <v>30.155282</v>
      </c>
      <c r="AK738" t="s">
        <v>423</v>
      </c>
      <c r="AL738">
        <v>-89.900307999999995</v>
      </c>
      <c r="AM738">
        <v>100</v>
      </c>
      <c r="AN738">
        <v>1400</v>
      </c>
      <c r="AO738" t="s">
        <v>118</v>
      </c>
      <c r="AP738">
        <v>48</v>
      </c>
      <c r="AQ738">
        <v>134</v>
      </c>
      <c r="AR738">
        <v>0</v>
      </c>
      <c r="AZ738">
        <v>1200</v>
      </c>
      <c r="BA738">
        <v>1</v>
      </c>
      <c r="BB738" t="str">
        <f t="shared" si="50"/>
        <v xml:space="preserve">N35DC   </v>
      </c>
      <c r="BC738">
        <v>1</v>
      </c>
      <c r="BE738">
        <v>0</v>
      </c>
      <c r="BF738">
        <v>0</v>
      </c>
      <c r="BG738">
        <v>0</v>
      </c>
      <c r="BH738">
        <v>1475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"17:46:18.322"</f>
        <v>17:46:18.322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341</v>
      </c>
      <c r="CR738">
        <v>0</v>
      </c>
      <c r="CW738">
        <v>16687731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"10/21/2020 17:46:10.357"</f>
        <v>10/21/2020 17:46:10.357</v>
      </c>
      <c r="C739" t="str">
        <f t="shared" si="49"/>
        <v>FFDFD3C0</v>
      </c>
      <c r="D739" t="s">
        <v>133</v>
      </c>
      <c r="E739">
        <v>1</v>
      </c>
      <c r="F739">
        <v>1001</v>
      </c>
      <c r="G739" t="s">
        <v>114</v>
      </c>
      <c r="J739" t="s">
        <v>134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"17:46:18.320"</f>
        <v>17:46:18.320</v>
      </c>
      <c r="T739" t="str">
        <f>"17:46:18.020"</f>
        <v>17:46:18.020</v>
      </c>
      <c r="U739" t="str">
        <f t="shared" si="47"/>
        <v>A3E2C2</v>
      </c>
      <c r="V739">
        <v>0</v>
      </c>
      <c r="W739">
        <v>0</v>
      </c>
      <c r="X739">
        <v>1</v>
      </c>
      <c r="Z739">
        <v>0</v>
      </c>
      <c r="AA739">
        <v>10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1</v>
      </c>
      <c r="AH739">
        <v>0</v>
      </c>
      <c r="AI739" t="s">
        <v>422</v>
      </c>
      <c r="AJ739">
        <v>30.155282</v>
      </c>
      <c r="AK739" t="s">
        <v>423</v>
      </c>
      <c r="AL739">
        <v>-89.900307999999995</v>
      </c>
      <c r="AM739">
        <v>100</v>
      </c>
      <c r="AN739">
        <v>1400</v>
      </c>
      <c r="AO739" t="s">
        <v>118</v>
      </c>
      <c r="AP739">
        <v>48</v>
      </c>
      <c r="AQ739">
        <v>134</v>
      </c>
      <c r="AR739">
        <v>0</v>
      </c>
      <c r="AZ739">
        <v>1200</v>
      </c>
      <c r="BA739">
        <v>1</v>
      </c>
      <c r="BB739" t="str">
        <f t="shared" si="50"/>
        <v xml:space="preserve">N35DC   </v>
      </c>
      <c r="BC739">
        <v>1</v>
      </c>
      <c r="BE739">
        <v>0</v>
      </c>
      <c r="BF739">
        <v>0</v>
      </c>
      <c r="BG739">
        <v>0</v>
      </c>
      <c r="BH739">
        <v>1475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"17:46:18.322"</f>
        <v>17:46:18.322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119</v>
      </c>
      <c r="CQ739">
        <v>341</v>
      </c>
      <c r="CR739">
        <v>0</v>
      </c>
      <c r="CW739">
        <v>16687731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"10/21/2020 17:46:11.443"</f>
        <v>10/21/2020 17:46:11.443</v>
      </c>
      <c r="C740" t="str">
        <f t="shared" si="49"/>
        <v>FFDFD3C0</v>
      </c>
      <c r="D740" t="s">
        <v>113</v>
      </c>
      <c r="E740">
        <v>4</v>
      </c>
      <c r="H740">
        <v>162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ref="S740:T744" si="51">"17:46:19.367"</f>
        <v>17:46:19.367</v>
      </c>
      <c r="T740" t="str">
        <f t="shared" si="51"/>
        <v>17:46:19.367</v>
      </c>
      <c r="U740" t="str">
        <f t="shared" si="47"/>
        <v>A3E2C2</v>
      </c>
      <c r="V740">
        <v>0</v>
      </c>
      <c r="W740">
        <v>0</v>
      </c>
      <c r="X740">
        <v>1</v>
      </c>
      <c r="Z740">
        <v>0</v>
      </c>
      <c r="AA740">
        <v>10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1</v>
      </c>
      <c r="AH740">
        <v>0</v>
      </c>
      <c r="AI740" t="s">
        <v>424</v>
      </c>
      <c r="AJ740">
        <v>30.155926000000001</v>
      </c>
      <c r="AK740" t="s">
        <v>425</v>
      </c>
      <c r="AL740">
        <v>-89.900071999999994</v>
      </c>
      <c r="AM740">
        <v>100</v>
      </c>
      <c r="AN740">
        <v>1400</v>
      </c>
      <c r="AO740" t="s">
        <v>118</v>
      </c>
      <c r="AP740">
        <v>48</v>
      </c>
      <c r="AQ740">
        <v>134</v>
      </c>
      <c r="AR740">
        <v>0</v>
      </c>
      <c r="AZ740">
        <v>1200</v>
      </c>
      <c r="BA740">
        <v>1</v>
      </c>
      <c r="BB740" t="str">
        <f t="shared" si="50"/>
        <v xml:space="preserve">N35DC   </v>
      </c>
      <c r="BC740">
        <v>1</v>
      </c>
      <c r="BE740">
        <v>0</v>
      </c>
      <c r="BF740">
        <v>0</v>
      </c>
      <c r="BG740">
        <v>0</v>
      </c>
      <c r="BH740">
        <v>1475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"17:46:19.372"</f>
        <v>17:46:19.372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6</v>
      </c>
      <c r="CP740" t="s">
        <v>119</v>
      </c>
      <c r="CQ740">
        <v>341</v>
      </c>
      <c r="CR740">
        <v>0</v>
      </c>
      <c r="CW740">
        <v>16688587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"10/21/2020 17:46:11.443"</f>
        <v>10/21/2020 17:46:11.443</v>
      </c>
      <c r="C741" t="str">
        <f t="shared" si="49"/>
        <v>FFDFD3C0</v>
      </c>
      <c r="D741" t="s">
        <v>130</v>
      </c>
      <c r="E741">
        <v>3</v>
      </c>
      <c r="F741">
        <v>2003</v>
      </c>
      <c r="G741" t="s">
        <v>131</v>
      </c>
      <c r="J741" t="s">
        <v>132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51"/>
        <v>17:46:19.367</v>
      </c>
      <c r="T741" t="str">
        <f t="shared" si="51"/>
        <v>17:46:19.367</v>
      </c>
      <c r="U741" t="str">
        <f t="shared" si="47"/>
        <v>A3E2C2</v>
      </c>
      <c r="V741">
        <v>0</v>
      </c>
      <c r="W741">
        <v>0</v>
      </c>
      <c r="X741">
        <v>1</v>
      </c>
      <c r="Z741">
        <v>0</v>
      </c>
      <c r="AA741">
        <v>10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1</v>
      </c>
      <c r="AH741">
        <v>0</v>
      </c>
      <c r="AI741" t="s">
        <v>424</v>
      </c>
      <c r="AJ741">
        <v>30.155926000000001</v>
      </c>
      <c r="AK741" t="s">
        <v>425</v>
      </c>
      <c r="AL741">
        <v>-89.900071999999994</v>
      </c>
      <c r="AM741">
        <v>100</v>
      </c>
      <c r="AN741">
        <v>1400</v>
      </c>
      <c r="AO741" t="s">
        <v>118</v>
      </c>
      <c r="AP741">
        <v>48</v>
      </c>
      <c r="AQ741">
        <v>134</v>
      </c>
      <c r="AR741">
        <v>0</v>
      </c>
      <c r="AZ741">
        <v>1200</v>
      </c>
      <c r="BA741">
        <v>1</v>
      </c>
      <c r="BB741" t="str">
        <f t="shared" si="50"/>
        <v xml:space="preserve">N35DC   </v>
      </c>
      <c r="BC741">
        <v>1</v>
      </c>
      <c r="BE741">
        <v>0</v>
      </c>
      <c r="BF741">
        <v>0</v>
      </c>
      <c r="BG741">
        <v>0</v>
      </c>
      <c r="BH741">
        <v>1475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"17:46:19.372"</f>
        <v>17:46:19.372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6</v>
      </c>
      <c r="CP741" t="s">
        <v>119</v>
      </c>
      <c r="CQ741">
        <v>341</v>
      </c>
      <c r="CR741">
        <v>0</v>
      </c>
      <c r="CW741">
        <v>16688587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"10/21/2020 17:46:11.443"</f>
        <v>10/21/2020 17:46:11.443</v>
      </c>
      <c r="C742" t="str">
        <f t="shared" si="49"/>
        <v>FFDFD3C0</v>
      </c>
      <c r="D742" t="s">
        <v>133</v>
      </c>
      <c r="E742">
        <v>1</v>
      </c>
      <c r="F742">
        <v>1001</v>
      </c>
      <c r="G742" t="s">
        <v>114</v>
      </c>
      <c r="J742" t="s">
        <v>134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51"/>
        <v>17:46:19.367</v>
      </c>
      <c r="T742" t="str">
        <f t="shared" si="51"/>
        <v>17:46:19.367</v>
      </c>
      <c r="U742" t="str">
        <f t="shared" si="47"/>
        <v>A3E2C2</v>
      </c>
      <c r="V742">
        <v>0</v>
      </c>
      <c r="W742">
        <v>0</v>
      </c>
      <c r="X742">
        <v>1</v>
      </c>
      <c r="Z742">
        <v>0</v>
      </c>
      <c r="AA742">
        <v>10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1</v>
      </c>
      <c r="AH742">
        <v>0</v>
      </c>
      <c r="AI742" t="s">
        <v>424</v>
      </c>
      <c r="AJ742">
        <v>30.155926000000001</v>
      </c>
      <c r="AK742" t="s">
        <v>425</v>
      </c>
      <c r="AL742">
        <v>-89.900071999999994</v>
      </c>
      <c r="AM742">
        <v>100</v>
      </c>
      <c r="AN742">
        <v>1400</v>
      </c>
      <c r="AO742" t="s">
        <v>118</v>
      </c>
      <c r="AP742">
        <v>48</v>
      </c>
      <c r="AQ742">
        <v>134</v>
      </c>
      <c r="AR742">
        <v>0</v>
      </c>
      <c r="AZ742">
        <v>1200</v>
      </c>
      <c r="BA742">
        <v>1</v>
      </c>
      <c r="BB742" t="str">
        <f t="shared" si="50"/>
        <v xml:space="preserve">N35DC   </v>
      </c>
      <c r="BC742">
        <v>1</v>
      </c>
      <c r="BE742">
        <v>0</v>
      </c>
      <c r="BF742">
        <v>0</v>
      </c>
      <c r="BG742">
        <v>0</v>
      </c>
      <c r="BH742">
        <v>1475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"17:46:19.372"</f>
        <v>17:46:19.372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119</v>
      </c>
      <c r="CQ742">
        <v>341</v>
      </c>
      <c r="CR742">
        <v>0</v>
      </c>
      <c r="CW742">
        <v>16688587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"10/21/2020 17:46:11.443"</f>
        <v>10/21/2020 17:46:11.443</v>
      </c>
      <c r="C743" t="str">
        <f t="shared" si="49"/>
        <v>FFDFD3C0</v>
      </c>
      <c r="D743" t="s">
        <v>124</v>
      </c>
      <c r="E743">
        <v>2</v>
      </c>
      <c r="H743">
        <v>14</v>
      </c>
      <c r="I743" t="s">
        <v>125</v>
      </c>
      <c r="J743" t="s">
        <v>126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51"/>
        <v>17:46:19.367</v>
      </c>
      <c r="T743" t="str">
        <f t="shared" si="51"/>
        <v>17:46:19.367</v>
      </c>
      <c r="U743" t="str">
        <f t="shared" si="47"/>
        <v>A3E2C2</v>
      </c>
      <c r="V743">
        <v>0</v>
      </c>
      <c r="W743">
        <v>0</v>
      </c>
      <c r="X743">
        <v>1</v>
      </c>
      <c r="Z743">
        <v>0</v>
      </c>
      <c r="AA743">
        <v>10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1</v>
      </c>
      <c r="AH743">
        <v>0</v>
      </c>
      <c r="AI743" t="s">
        <v>424</v>
      </c>
      <c r="AJ743">
        <v>30.155926000000001</v>
      </c>
      <c r="AK743" t="s">
        <v>425</v>
      </c>
      <c r="AL743">
        <v>-89.900071999999994</v>
      </c>
      <c r="AM743">
        <v>100</v>
      </c>
      <c r="AN743">
        <v>1400</v>
      </c>
      <c r="AO743" t="s">
        <v>118</v>
      </c>
      <c r="AP743">
        <v>48</v>
      </c>
      <c r="AQ743">
        <v>134</v>
      </c>
      <c r="AR743">
        <v>0</v>
      </c>
      <c r="AZ743">
        <v>1200</v>
      </c>
      <c r="BA743">
        <v>1</v>
      </c>
      <c r="BB743" t="str">
        <f t="shared" si="50"/>
        <v xml:space="preserve">N35DC   </v>
      </c>
      <c r="BC743">
        <v>1</v>
      </c>
      <c r="BE743">
        <v>0</v>
      </c>
      <c r="BF743">
        <v>0</v>
      </c>
      <c r="BG743">
        <v>0</v>
      </c>
      <c r="BH743">
        <v>1475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"17:46:19.372"</f>
        <v>17:46:19.372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6</v>
      </c>
      <c r="CP743" t="s">
        <v>119</v>
      </c>
      <c r="CQ743">
        <v>341</v>
      </c>
      <c r="CR743">
        <v>0</v>
      </c>
      <c r="CW743">
        <v>16688587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"10/21/2020 17:46:11.443"</f>
        <v>10/21/2020 17:46:11.443</v>
      </c>
      <c r="C744" t="str">
        <f t="shared" si="49"/>
        <v>FFDFD3C0</v>
      </c>
      <c r="D744" t="s">
        <v>128</v>
      </c>
      <c r="E744">
        <v>9</v>
      </c>
      <c r="H744">
        <v>257</v>
      </c>
      <c r="I744" t="s">
        <v>129</v>
      </c>
      <c r="J744" t="s">
        <v>126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51"/>
        <v>17:46:19.367</v>
      </c>
      <c r="T744" t="str">
        <f t="shared" si="51"/>
        <v>17:46:19.367</v>
      </c>
      <c r="U744" t="str">
        <f t="shared" si="47"/>
        <v>A3E2C2</v>
      </c>
      <c r="V744">
        <v>0</v>
      </c>
      <c r="W744">
        <v>0</v>
      </c>
      <c r="X744">
        <v>1</v>
      </c>
      <c r="Z744">
        <v>0</v>
      </c>
      <c r="AA744">
        <v>10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1</v>
      </c>
      <c r="AH744">
        <v>0</v>
      </c>
      <c r="AI744" t="s">
        <v>424</v>
      </c>
      <c r="AJ744">
        <v>30.155926000000001</v>
      </c>
      <c r="AK744" t="s">
        <v>425</v>
      </c>
      <c r="AL744">
        <v>-89.900071999999994</v>
      </c>
      <c r="AM744">
        <v>100</v>
      </c>
      <c r="AN744">
        <v>1400</v>
      </c>
      <c r="AO744" t="s">
        <v>118</v>
      </c>
      <c r="AP744">
        <v>48</v>
      </c>
      <c r="AQ744">
        <v>134</v>
      </c>
      <c r="AR744">
        <v>0</v>
      </c>
      <c r="AZ744">
        <v>1200</v>
      </c>
      <c r="BA744">
        <v>1</v>
      </c>
      <c r="BB744" t="str">
        <f t="shared" si="50"/>
        <v xml:space="preserve">N35DC   </v>
      </c>
      <c r="BC744">
        <v>1</v>
      </c>
      <c r="BE744">
        <v>0</v>
      </c>
      <c r="BF744">
        <v>0</v>
      </c>
      <c r="BG744">
        <v>0</v>
      </c>
      <c r="BH744">
        <v>1475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"17:46:19.372"</f>
        <v>17:46:19.372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6</v>
      </c>
      <c r="CP744" t="s">
        <v>119</v>
      </c>
      <c r="CQ744">
        <v>341</v>
      </c>
      <c r="CR744">
        <v>0</v>
      </c>
      <c r="CW744">
        <v>16688587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"10/21/2020 17:46:13.618"</f>
        <v>10/21/2020 17:46:13.618</v>
      </c>
      <c r="C745" t="str">
        <f t="shared" si="49"/>
        <v>FFDFD3C0</v>
      </c>
      <c r="D745" t="s">
        <v>113</v>
      </c>
      <c r="E745">
        <v>4</v>
      </c>
      <c r="H745">
        <v>162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"17:46:21.570"</f>
        <v>17:46:21.570</v>
      </c>
      <c r="T745" t="str">
        <f>"17:46:21.070"</f>
        <v>17:46:21.070</v>
      </c>
      <c r="U745" t="str">
        <f t="shared" si="47"/>
        <v>A3E2C2</v>
      </c>
      <c r="V745">
        <v>0</v>
      </c>
      <c r="W745">
        <v>0</v>
      </c>
      <c r="X745">
        <v>1</v>
      </c>
      <c r="Z745">
        <v>0</v>
      </c>
      <c r="AA745">
        <v>10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1</v>
      </c>
      <c r="AH745">
        <v>0</v>
      </c>
      <c r="AI745" t="s">
        <v>426</v>
      </c>
      <c r="AJ745">
        <v>30.157342</v>
      </c>
      <c r="AK745" t="s">
        <v>427</v>
      </c>
      <c r="AL745">
        <v>-89.899513999999996</v>
      </c>
      <c r="AM745">
        <v>100</v>
      </c>
      <c r="AN745">
        <v>1400</v>
      </c>
      <c r="AO745" t="s">
        <v>118</v>
      </c>
      <c r="AP745">
        <v>48</v>
      </c>
      <c r="AQ745">
        <v>134</v>
      </c>
      <c r="AR745">
        <v>64</v>
      </c>
      <c r="AZ745">
        <v>1200</v>
      </c>
      <c r="BA745">
        <v>1</v>
      </c>
      <c r="BB745" t="str">
        <f t="shared" si="50"/>
        <v xml:space="preserve">N35DC   </v>
      </c>
      <c r="BC745">
        <v>1</v>
      </c>
      <c r="BE745">
        <v>0</v>
      </c>
      <c r="BF745">
        <v>0</v>
      </c>
      <c r="BG745">
        <v>0</v>
      </c>
      <c r="BH745">
        <v>1500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"17:46:21.576"</f>
        <v>17:46:21.576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6</v>
      </c>
      <c r="CP745" t="s">
        <v>119</v>
      </c>
      <c r="CQ745">
        <v>341</v>
      </c>
      <c r="CR745">
        <v>0</v>
      </c>
      <c r="CW745">
        <v>16690338</v>
      </c>
      <c r="CY745">
        <v>1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"10/21/2020 17:46:13.618"</f>
        <v>10/21/2020 17:46:13.618</v>
      </c>
      <c r="C746" t="str">
        <f t="shared" si="49"/>
        <v>FFDFD3C0</v>
      </c>
      <c r="D746" t="s">
        <v>133</v>
      </c>
      <c r="E746">
        <v>1</v>
      </c>
      <c r="F746">
        <v>1001</v>
      </c>
      <c r="G746" t="s">
        <v>114</v>
      </c>
      <c r="J746" t="s">
        <v>134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"17:46:21.570"</f>
        <v>17:46:21.570</v>
      </c>
      <c r="T746" t="str">
        <f>"17:46:21.070"</f>
        <v>17:46:21.070</v>
      </c>
      <c r="U746" t="str">
        <f t="shared" si="47"/>
        <v>A3E2C2</v>
      </c>
      <c r="V746">
        <v>0</v>
      </c>
      <c r="W746">
        <v>0</v>
      </c>
      <c r="X746">
        <v>1</v>
      </c>
      <c r="Z746">
        <v>0</v>
      </c>
      <c r="AA746">
        <v>10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1</v>
      </c>
      <c r="AH746">
        <v>0</v>
      </c>
      <c r="AI746" t="s">
        <v>426</v>
      </c>
      <c r="AJ746">
        <v>30.157342</v>
      </c>
      <c r="AK746" t="s">
        <v>427</v>
      </c>
      <c r="AL746">
        <v>-89.899513999999996</v>
      </c>
      <c r="AM746">
        <v>100</v>
      </c>
      <c r="AN746">
        <v>1400</v>
      </c>
      <c r="AO746" t="s">
        <v>118</v>
      </c>
      <c r="AP746">
        <v>48</v>
      </c>
      <c r="AQ746">
        <v>134</v>
      </c>
      <c r="AR746">
        <v>64</v>
      </c>
      <c r="AZ746">
        <v>1200</v>
      </c>
      <c r="BA746">
        <v>1</v>
      </c>
      <c r="BB746" t="str">
        <f t="shared" si="50"/>
        <v xml:space="preserve">N35DC   </v>
      </c>
      <c r="BC746">
        <v>1</v>
      </c>
      <c r="BE746">
        <v>0</v>
      </c>
      <c r="BF746">
        <v>0</v>
      </c>
      <c r="BG746">
        <v>0</v>
      </c>
      <c r="BH746">
        <v>1500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"17:46:21.576"</f>
        <v>17:46:21.576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6</v>
      </c>
      <c r="CP746" t="s">
        <v>119</v>
      </c>
      <c r="CQ746">
        <v>341</v>
      </c>
      <c r="CR746">
        <v>0</v>
      </c>
      <c r="CW746">
        <v>16690338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"10/21/2020 17:46:13.618"</f>
        <v>10/21/2020 17:46:13.618</v>
      </c>
      <c r="C747" t="str">
        <f t="shared" si="49"/>
        <v>FFDFD3C0</v>
      </c>
      <c r="D747" t="s">
        <v>130</v>
      </c>
      <c r="E747">
        <v>3</v>
      </c>
      <c r="F747">
        <v>2003</v>
      </c>
      <c r="G747" t="s">
        <v>131</v>
      </c>
      <c r="J747" t="s">
        <v>132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"17:46:21.570"</f>
        <v>17:46:21.570</v>
      </c>
      <c r="T747" t="str">
        <f>"17:46:21.070"</f>
        <v>17:46:21.070</v>
      </c>
      <c r="U747" t="str">
        <f t="shared" si="47"/>
        <v>A3E2C2</v>
      </c>
      <c r="V747">
        <v>0</v>
      </c>
      <c r="W747">
        <v>0</v>
      </c>
      <c r="X747">
        <v>1</v>
      </c>
      <c r="Z747">
        <v>0</v>
      </c>
      <c r="AA747">
        <v>10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1</v>
      </c>
      <c r="AH747">
        <v>0</v>
      </c>
      <c r="AI747" t="s">
        <v>426</v>
      </c>
      <c r="AJ747">
        <v>30.157342</v>
      </c>
      <c r="AK747" t="s">
        <v>427</v>
      </c>
      <c r="AL747">
        <v>-89.899513999999996</v>
      </c>
      <c r="AM747">
        <v>100</v>
      </c>
      <c r="AN747">
        <v>1400</v>
      </c>
      <c r="AO747" t="s">
        <v>118</v>
      </c>
      <c r="AP747">
        <v>48</v>
      </c>
      <c r="AQ747">
        <v>134</v>
      </c>
      <c r="AR747">
        <v>64</v>
      </c>
      <c r="AZ747">
        <v>1200</v>
      </c>
      <c r="BA747">
        <v>1</v>
      </c>
      <c r="BB747" t="str">
        <f t="shared" si="50"/>
        <v xml:space="preserve">N35DC   </v>
      </c>
      <c r="BC747">
        <v>1</v>
      </c>
      <c r="BE747">
        <v>0</v>
      </c>
      <c r="BF747">
        <v>0</v>
      </c>
      <c r="BG747">
        <v>0</v>
      </c>
      <c r="BH747">
        <v>1500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"17:46:21.576"</f>
        <v>17:46:21.576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6</v>
      </c>
      <c r="CP747" t="s">
        <v>119</v>
      </c>
      <c r="CQ747">
        <v>341</v>
      </c>
      <c r="CR747">
        <v>0</v>
      </c>
      <c r="CW747">
        <v>16690338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"10/21/2020 17:46:13.618"</f>
        <v>10/21/2020 17:46:13.618</v>
      </c>
      <c r="C748" t="str">
        <f t="shared" si="49"/>
        <v>FFDFD3C0</v>
      </c>
      <c r="D748" t="s">
        <v>124</v>
      </c>
      <c r="E748">
        <v>2</v>
      </c>
      <c r="H748">
        <v>14</v>
      </c>
      <c r="I748" t="s">
        <v>125</v>
      </c>
      <c r="J748" t="s">
        <v>126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"17:46:21.570"</f>
        <v>17:46:21.570</v>
      </c>
      <c r="T748" t="str">
        <f>"17:46:21.070"</f>
        <v>17:46:21.070</v>
      </c>
      <c r="U748" t="str">
        <f t="shared" si="47"/>
        <v>A3E2C2</v>
      </c>
      <c r="V748">
        <v>0</v>
      </c>
      <c r="W748">
        <v>0</v>
      </c>
      <c r="X748">
        <v>1</v>
      </c>
      <c r="Z748">
        <v>0</v>
      </c>
      <c r="AA748">
        <v>10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1</v>
      </c>
      <c r="AH748">
        <v>0</v>
      </c>
      <c r="AI748" t="s">
        <v>426</v>
      </c>
      <c r="AJ748">
        <v>30.157342</v>
      </c>
      <c r="AK748" t="s">
        <v>427</v>
      </c>
      <c r="AL748">
        <v>-89.899513999999996</v>
      </c>
      <c r="AM748">
        <v>100</v>
      </c>
      <c r="AN748">
        <v>1400</v>
      </c>
      <c r="AO748" t="s">
        <v>118</v>
      </c>
      <c r="AP748">
        <v>48</v>
      </c>
      <c r="AQ748">
        <v>134</v>
      </c>
      <c r="AR748">
        <v>64</v>
      </c>
      <c r="AZ748">
        <v>1200</v>
      </c>
      <c r="BA748">
        <v>1</v>
      </c>
      <c r="BB748" t="str">
        <f t="shared" si="50"/>
        <v xml:space="preserve">N35DC   </v>
      </c>
      <c r="BC748">
        <v>1</v>
      </c>
      <c r="BE748">
        <v>0</v>
      </c>
      <c r="BF748">
        <v>0</v>
      </c>
      <c r="BG748">
        <v>0</v>
      </c>
      <c r="BH748">
        <v>1500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"17:46:21.576"</f>
        <v>17:46:21.576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6</v>
      </c>
      <c r="CP748" t="s">
        <v>119</v>
      </c>
      <c r="CQ748">
        <v>341</v>
      </c>
      <c r="CR748">
        <v>0</v>
      </c>
      <c r="CW748">
        <v>16690338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"10/21/2020 17:46:13.618"</f>
        <v>10/21/2020 17:46:13.618</v>
      </c>
      <c r="C749" t="str">
        <f t="shared" si="49"/>
        <v>FFDFD3C0</v>
      </c>
      <c r="D749" t="s">
        <v>128</v>
      </c>
      <c r="E749">
        <v>9</v>
      </c>
      <c r="H749">
        <v>257</v>
      </c>
      <c r="I749" t="s">
        <v>129</v>
      </c>
      <c r="J749" t="s">
        <v>126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"17:46:21.570"</f>
        <v>17:46:21.570</v>
      </c>
      <c r="T749" t="str">
        <f>"17:46:21.070"</f>
        <v>17:46:21.070</v>
      </c>
      <c r="U749" t="str">
        <f t="shared" si="47"/>
        <v>A3E2C2</v>
      </c>
      <c r="V749">
        <v>0</v>
      </c>
      <c r="W749">
        <v>0</v>
      </c>
      <c r="X749">
        <v>1</v>
      </c>
      <c r="Z749">
        <v>0</v>
      </c>
      <c r="AA749">
        <v>10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1</v>
      </c>
      <c r="AH749">
        <v>0</v>
      </c>
      <c r="AI749" t="s">
        <v>426</v>
      </c>
      <c r="AJ749">
        <v>30.157342</v>
      </c>
      <c r="AK749" t="s">
        <v>427</v>
      </c>
      <c r="AL749">
        <v>-89.899513999999996</v>
      </c>
      <c r="AM749">
        <v>100</v>
      </c>
      <c r="AN749">
        <v>1400</v>
      </c>
      <c r="AO749" t="s">
        <v>118</v>
      </c>
      <c r="AP749">
        <v>48</v>
      </c>
      <c r="AQ749">
        <v>134</v>
      </c>
      <c r="AR749">
        <v>64</v>
      </c>
      <c r="AZ749">
        <v>1200</v>
      </c>
      <c r="BA749">
        <v>1</v>
      </c>
      <c r="BB749" t="str">
        <f t="shared" si="50"/>
        <v xml:space="preserve">N35DC   </v>
      </c>
      <c r="BC749">
        <v>1</v>
      </c>
      <c r="BE749">
        <v>0</v>
      </c>
      <c r="BF749">
        <v>0</v>
      </c>
      <c r="BG749">
        <v>0</v>
      </c>
      <c r="BH749">
        <v>1500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"17:46:21.576"</f>
        <v>17:46:21.576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6</v>
      </c>
      <c r="CP749" t="s">
        <v>119</v>
      </c>
      <c r="CQ749">
        <v>341</v>
      </c>
      <c r="CR749">
        <v>0</v>
      </c>
      <c r="CW749">
        <v>16690338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"10/21/2020 17:46:14.726"</f>
        <v>10/21/2020 17:46:14.726</v>
      </c>
      <c r="C750" t="str">
        <f t="shared" si="49"/>
        <v>FFDFD3C0</v>
      </c>
      <c r="D750" t="s">
        <v>133</v>
      </c>
      <c r="E750">
        <v>1</v>
      </c>
      <c r="F750">
        <v>1001</v>
      </c>
      <c r="G750" t="s">
        <v>114</v>
      </c>
      <c r="J750" t="s">
        <v>134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"17:46:22.680"</f>
        <v>17:46:22.680</v>
      </c>
      <c r="T750" t="str">
        <f>"17:46:22.580"</f>
        <v>17:46:22.580</v>
      </c>
      <c r="U750" t="str">
        <f t="shared" si="47"/>
        <v>A3E2C2</v>
      </c>
      <c r="V750">
        <v>0</v>
      </c>
      <c r="W750">
        <v>0</v>
      </c>
      <c r="X750">
        <v>1</v>
      </c>
      <c r="Z750">
        <v>0</v>
      </c>
      <c r="AA750">
        <v>10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1</v>
      </c>
      <c r="AH750">
        <v>0</v>
      </c>
      <c r="AI750" t="s">
        <v>428</v>
      </c>
      <c r="AJ750">
        <v>30.157986000000001</v>
      </c>
      <c r="AK750" t="s">
        <v>429</v>
      </c>
      <c r="AL750">
        <v>-89.899191999999999</v>
      </c>
      <c r="AM750">
        <v>100</v>
      </c>
      <c r="AN750">
        <v>1400</v>
      </c>
      <c r="AO750" t="s">
        <v>118</v>
      </c>
      <c r="AP750">
        <v>48</v>
      </c>
      <c r="AQ750">
        <v>134</v>
      </c>
      <c r="AR750">
        <v>64</v>
      </c>
      <c r="AZ750">
        <v>1200</v>
      </c>
      <c r="BA750">
        <v>1</v>
      </c>
      <c r="BB750" t="str">
        <f t="shared" si="50"/>
        <v xml:space="preserve">N35DC   </v>
      </c>
      <c r="BC750">
        <v>1</v>
      </c>
      <c r="BE750">
        <v>0</v>
      </c>
      <c r="BF750">
        <v>0</v>
      </c>
      <c r="BG750">
        <v>0</v>
      </c>
      <c r="BH750">
        <v>1500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"17:46:22.686"</f>
        <v>17:46:22.686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6</v>
      </c>
      <c r="CP750" t="s">
        <v>119</v>
      </c>
      <c r="CQ750">
        <v>341</v>
      </c>
      <c r="CR750">
        <v>0</v>
      </c>
      <c r="CW750">
        <v>16691262</v>
      </c>
      <c r="CY750">
        <v>1</v>
      </c>
      <c r="CZ750">
        <v>0</v>
      </c>
      <c r="DA750">
        <v>0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"10/21/2020 17:46:14.726"</f>
        <v>10/21/2020 17:46:14.726</v>
      </c>
      <c r="C751" t="str">
        <f t="shared" si="49"/>
        <v>FFDFD3C0</v>
      </c>
      <c r="D751" t="s">
        <v>113</v>
      </c>
      <c r="E751">
        <v>4</v>
      </c>
      <c r="H751">
        <v>162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"17:46:22.680"</f>
        <v>17:46:22.680</v>
      </c>
      <c r="T751" t="str">
        <f>"17:46:22.580"</f>
        <v>17:46:22.580</v>
      </c>
      <c r="U751" t="str">
        <f t="shared" si="47"/>
        <v>A3E2C2</v>
      </c>
      <c r="V751">
        <v>0</v>
      </c>
      <c r="W751">
        <v>0</v>
      </c>
      <c r="X751">
        <v>1</v>
      </c>
      <c r="Z751">
        <v>0</v>
      </c>
      <c r="AA751">
        <v>10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1</v>
      </c>
      <c r="AH751">
        <v>0</v>
      </c>
      <c r="AI751" t="s">
        <v>428</v>
      </c>
      <c r="AJ751">
        <v>30.157986000000001</v>
      </c>
      <c r="AK751" t="s">
        <v>429</v>
      </c>
      <c r="AL751">
        <v>-89.899191999999999</v>
      </c>
      <c r="AM751">
        <v>100</v>
      </c>
      <c r="AN751">
        <v>1400</v>
      </c>
      <c r="AO751" t="s">
        <v>118</v>
      </c>
      <c r="AP751">
        <v>48</v>
      </c>
      <c r="AQ751">
        <v>134</v>
      </c>
      <c r="AR751">
        <v>64</v>
      </c>
      <c r="AZ751">
        <v>1200</v>
      </c>
      <c r="BA751">
        <v>1</v>
      </c>
      <c r="BB751" t="str">
        <f t="shared" si="50"/>
        <v xml:space="preserve">N35DC   </v>
      </c>
      <c r="BC751">
        <v>1</v>
      </c>
      <c r="BE751">
        <v>0</v>
      </c>
      <c r="BF751">
        <v>0</v>
      </c>
      <c r="BG751">
        <v>0</v>
      </c>
      <c r="BH751">
        <v>1500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"17:46:22.686"</f>
        <v>17:46:22.686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6</v>
      </c>
      <c r="CP751" t="s">
        <v>119</v>
      </c>
      <c r="CQ751">
        <v>341</v>
      </c>
      <c r="CR751">
        <v>0</v>
      </c>
      <c r="CW751">
        <v>16691262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"10/21/2020 17:46:14.726"</f>
        <v>10/21/2020 17:46:14.726</v>
      </c>
      <c r="C752" t="str">
        <f t="shared" si="49"/>
        <v>FFDFD3C0</v>
      </c>
      <c r="D752" t="s">
        <v>130</v>
      </c>
      <c r="E752">
        <v>3</v>
      </c>
      <c r="F752">
        <v>2003</v>
      </c>
      <c r="G752" t="s">
        <v>131</v>
      </c>
      <c r="J752" t="s">
        <v>132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"17:46:22.680"</f>
        <v>17:46:22.680</v>
      </c>
      <c r="T752" t="str">
        <f>"17:46:22.680"</f>
        <v>17:46:22.680</v>
      </c>
      <c r="U752" t="str">
        <f t="shared" si="47"/>
        <v>A3E2C2</v>
      </c>
      <c r="V752">
        <v>0</v>
      </c>
      <c r="W752">
        <v>0</v>
      </c>
      <c r="X752">
        <v>1</v>
      </c>
      <c r="Z752">
        <v>0</v>
      </c>
      <c r="AA752">
        <v>10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1</v>
      </c>
      <c r="AH752">
        <v>0</v>
      </c>
      <c r="AI752" t="s">
        <v>428</v>
      </c>
      <c r="AJ752">
        <v>30.157986000000001</v>
      </c>
      <c r="AK752" t="s">
        <v>429</v>
      </c>
      <c r="AL752">
        <v>-89.899191999999999</v>
      </c>
      <c r="AM752">
        <v>100</v>
      </c>
      <c r="AN752">
        <v>1400</v>
      </c>
      <c r="AO752" t="s">
        <v>118</v>
      </c>
      <c r="AP752">
        <v>48</v>
      </c>
      <c r="AQ752">
        <v>134</v>
      </c>
      <c r="AR752">
        <v>64</v>
      </c>
      <c r="AZ752">
        <v>1200</v>
      </c>
      <c r="BA752">
        <v>1</v>
      </c>
      <c r="BB752" t="str">
        <f t="shared" si="50"/>
        <v xml:space="preserve">N35DC   </v>
      </c>
      <c r="BC752">
        <v>1</v>
      </c>
      <c r="BE752">
        <v>0</v>
      </c>
      <c r="BF752">
        <v>0</v>
      </c>
      <c r="BG752">
        <v>0</v>
      </c>
      <c r="BH752">
        <v>1500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"17:46:22.686"</f>
        <v>17:46:22.686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4</v>
      </c>
      <c r="CP752" t="s">
        <v>119</v>
      </c>
      <c r="CQ752">
        <v>707</v>
      </c>
      <c r="CR752">
        <v>0</v>
      </c>
      <c r="CW752">
        <v>6192243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"10/21/2020 17:46:14.726"</f>
        <v>10/21/2020 17:46:14.726</v>
      </c>
      <c r="C753" t="str">
        <f t="shared" si="49"/>
        <v>FFDFD3C0</v>
      </c>
      <c r="D753" t="s">
        <v>128</v>
      </c>
      <c r="E753">
        <v>9</v>
      </c>
      <c r="H753">
        <v>257</v>
      </c>
      <c r="I753" t="s">
        <v>129</v>
      </c>
      <c r="J753" t="s">
        <v>126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"17:46:22.680"</f>
        <v>17:46:22.680</v>
      </c>
      <c r="T753" t="str">
        <f>"17:46:22.580"</f>
        <v>17:46:22.580</v>
      </c>
      <c r="U753" t="str">
        <f t="shared" si="47"/>
        <v>A3E2C2</v>
      </c>
      <c r="V753">
        <v>0</v>
      </c>
      <c r="W753">
        <v>0</v>
      </c>
      <c r="X753">
        <v>1</v>
      </c>
      <c r="Z753">
        <v>0</v>
      </c>
      <c r="AA753">
        <v>10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1</v>
      </c>
      <c r="AH753">
        <v>0</v>
      </c>
      <c r="AI753" t="s">
        <v>428</v>
      </c>
      <c r="AJ753">
        <v>30.157986000000001</v>
      </c>
      <c r="AK753" t="s">
        <v>429</v>
      </c>
      <c r="AL753">
        <v>-89.899191999999999</v>
      </c>
      <c r="AM753">
        <v>100</v>
      </c>
      <c r="AN753">
        <v>1400</v>
      </c>
      <c r="AO753" t="s">
        <v>118</v>
      </c>
      <c r="AP753">
        <v>48</v>
      </c>
      <c r="AQ753">
        <v>134</v>
      </c>
      <c r="AR753">
        <v>64</v>
      </c>
      <c r="AZ753">
        <v>1200</v>
      </c>
      <c r="BA753">
        <v>1</v>
      </c>
      <c r="BB753" t="str">
        <f t="shared" si="50"/>
        <v xml:space="preserve">N35DC   </v>
      </c>
      <c r="BC753">
        <v>1</v>
      </c>
      <c r="BE753">
        <v>0</v>
      </c>
      <c r="BF753">
        <v>0</v>
      </c>
      <c r="BG753">
        <v>0</v>
      </c>
      <c r="BH753">
        <v>1500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"17:46:22.686"</f>
        <v>17:46:22.686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6</v>
      </c>
      <c r="CP753" t="s">
        <v>119</v>
      </c>
      <c r="CQ753">
        <v>341</v>
      </c>
      <c r="CR753">
        <v>0</v>
      </c>
      <c r="CW753">
        <v>16691262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"10/21/2020 17:46:14.726"</f>
        <v>10/21/2020 17:46:14.726</v>
      </c>
      <c r="C754" t="str">
        <f t="shared" si="49"/>
        <v>FFDFD3C0</v>
      </c>
      <c r="D754" t="s">
        <v>124</v>
      </c>
      <c r="E754">
        <v>2</v>
      </c>
      <c r="H754">
        <v>14</v>
      </c>
      <c r="I754" t="s">
        <v>125</v>
      </c>
      <c r="J754" t="s">
        <v>126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"17:46:22.680"</f>
        <v>17:46:22.680</v>
      </c>
      <c r="T754" t="str">
        <f>"17:46:22.680"</f>
        <v>17:46:22.680</v>
      </c>
      <c r="U754" t="str">
        <f t="shared" si="47"/>
        <v>A3E2C2</v>
      </c>
      <c r="V754">
        <v>0</v>
      </c>
      <c r="W754">
        <v>0</v>
      </c>
      <c r="X754">
        <v>1</v>
      </c>
      <c r="Z754">
        <v>0</v>
      </c>
      <c r="AA754">
        <v>10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1</v>
      </c>
      <c r="AH754">
        <v>0</v>
      </c>
      <c r="AI754" t="s">
        <v>428</v>
      </c>
      <c r="AJ754">
        <v>30.157986000000001</v>
      </c>
      <c r="AK754" t="s">
        <v>429</v>
      </c>
      <c r="AL754">
        <v>-89.899191999999999</v>
      </c>
      <c r="AM754">
        <v>100</v>
      </c>
      <c r="AN754">
        <v>1400</v>
      </c>
      <c r="AO754" t="s">
        <v>118</v>
      </c>
      <c r="AP754">
        <v>48</v>
      </c>
      <c r="AQ754">
        <v>134</v>
      </c>
      <c r="AR754">
        <v>64</v>
      </c>
      <c r="AZ754">
        <v>1200</v>
      </c>
      <c r="BA754">
        <v>1</v>
      </c>
      <c r="BB754" t="str">
        <f t="shared" si="50"/>
        <v xml:space="preserve">N35DC   </v>
      </c>
      <c r="BC754">
        <v>1</v>
      </c>
      <c r="BE754">
        <v>0</v>
      </c>
      <c r="BF754">
        <v>0</v>
      </c>
      <c r="BG754">
        <v>0</v>
      </c>
      <c r="BH754">
        <v>1500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"17:46:22.686"</f>
        <v>17:46:22.686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4</v>
      </c>
      <c r="CP754" t="s">
        <v>119</v>
      </c>
      <c r="CQ754">
        <v>707</v>
      </c>
      <c r="CR754">
        <v>0</v>
      </c>
      <c r="CW754">
        <v>6192243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"10/21/2020 17:46:17.638"</f>
        <v>10/21/2020 17:46:17.638</v>
      </c>
      <c r="C755" t="str">
        <f t="shared" si="49"/>
        <v>FFDFD3C0</v>
      </c>
      <c r="D755" t="s">
        <v>124</v>
      </c>
      <c r="E755">
        <v>2</v>
      </c>
      <c r="H755">
        <v>14</v>
      </c>
      <c r="I755" t="s">
        <v>125</v>
      </c>
      <c r="J755" t="s">
        <v>126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"17:46:25.594"</f>
        <v>17:46:25.594</v>
      </c>
      <c r="T755" t="str">
        <f>"17:46:25.094"</f>
        <v>17:46:25.094</v>
      </c>
      <c r="U755" t="str">
        <f t="shared" si="47"/>
        <v>A3E2C2</v>
      </c>
      <c r="V755">
        <v>0</v>
      </c>
      <c r="W755">
        <v>0</v>
      </c>
      <c r="X755">
        <v>1</v>
      </c>
      <c r="Z755">
        <v>0</v>
      </c>
      <c r="AA755">
        <v>10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1</v>
      </c>
      <c r="AH755">
        <v>0</v>
      </c>
      <c r="AI755" t="s">
        <v>430</v>
      </c>
      <c r="AJ755">
        <v>30.15981</v>
      </c>
      <c r="AK755" t="s">
        <v>431</v>
      </c>
      <c r="AL755">
        <v>-89.898483999999996</v>
      </c>
      <c r="AM755">
        <v>100</v>
      </c>
      <c r="AN755">
        <v>1400</v>
      </c>
      <c r="AO755" t="s">
        <v>118</v>
      </c>
      <c r="AP755">
        <v>48</v>
      </c>
      <c r="AQ755">
        <v>134</v>
      </c>
      <c r="AR755">
        <v>0</v>
      </c>
      <c r="AZ755">
        <v>1200</v>
      </c>
      <c r="BA755">
        <v>1</v>
      </c>
      <c r="BB755" t="str">
        <f t="shared" si="50"/>
        <v xml:space="preserve">N35DC   </v>
      </c>
      <c r="BC755">
        <v>1</v>
      </c>
      <c r="BE755">
        <v>0</v>
      </c>
      <c r="BF755">
        <v>0</v>
      </c>
      <c r="BG755">
        <v>0</v>
      </c>
      <c r="BH755">
        <v>1500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"17:46:25.596"</f>
        <v>17:46:25.596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6</v>
      </c>
      <c r="CP755" t="s">
        <v>119</v>
      </c>
      <c r="CQ755">
        <v>341</v>
      </c>
      <c r="CR755">
        <v>0</v>
      </c>
      <c r="CW755">
        <v>16693586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"10/21/2020 17:46:17.638"</f>
        <v>10/21/2020 17:46:17.638</v>
      </c>
      <c r="C756" t="str">
        <f t="shared" si="49"/>
        <v>FFDFD3C0</v>
      </c>
      <c r="D756" t="s">
        <v>133</v>
      </c>
      <c r="E756">
        <v>1</v>
      </c>
      <c r="F756">
        <v>1001</v>
      </c>
      <c r="G756" t="s">
        <v>114</v>
      </c>
      <c r="J756" t="s">
        <v>134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"17:46:25.594"</f>
        <v>17:46:25.594</v>
      </c>
      <c r="T756" t="str">
        <f>"17:46:25.094"</f>
        <v>17:46:25.094</v>
      </c>
      <c r="U756" t="str">
        <f t="shared" si="47"/>
        <v>A3E2C2</v>
      </c>
      <c r="V756">
        <v>0</v>
      </c>
      <c r="W756">
        <v>0</v>
      </c>
      <c r="X756">
        <v>1</v>
      </c>
      <c r="Z756">
        <v>0</v>
      </c>
      <c r="AA756">
        <v>10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1</v>
      </c>
      <c r="AH756">
        <v>0</v>
      </c>
      <c r="AI756" t="s">
        <v>430</v>
      </c>
      <c r="AJ756">
        <v>30.15981</v>
      </c>
      <c r="AK756" t="s">
        <v>431</v>
      </c>
      <c r="AL756">
        <v>-89.898483999999996</v>
      </c>
      <c r="AM756">
        <v>100</v>
      </c>
      <c r="AN756">
        <v>1400</v>
      </c>
      <c r="AO756" t="s">
        <v>118</v>
      </c>
      <c r="AP756">
        <v>48</v>
      </c>
      <c r="AQ756">
        <v>134</v>
      </c>
      <c r="AR756">
        <v>0</v>
      </c>
      <c r="AZ756">
        <v>1200</v>
      </c>
      <c r="BA756">
        <v>1</v>
      </c>
      <c r="BB756" t="str">
        <f t="shared" si="50"/>
        <v xml:space="preserve">N35DC   </v>
      </c>
      <c r="BC756">
        <v>1</v>
      </c>
      <c r="BE756">
        <v>0</v>
      </c>
      <c r="BF756">
        <v>0</v>
      </c>
      <c r="BG756">
        <v>0</v>
      </c>
      <c r="BH756">
        <v>1500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"17:46:25.596"</f>
        <v>17:46:25.596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6</v>
      </c>
      <c r="CP756" t="s">
        <v>119</v>
      </c>
      <c r="CQ756">
        <v>341</v>
      </c>
      <c r="CR756">
        <v>0</v>
      </c>
      <c r="CW756">
        <v>16693586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"10/21/2020 17:46:17.638"</f>
        <v>10/21/2020 17:46:17.638</v>
      </c>
      <c r="C757" t="str">
        <f t="shared" si="49"/>
        <v>FFDFD3C0</v>
      </c>
      <c r="D757" t="s">
        <v>113</v>
      </c>
      <c r="E757">
        <v>4</v>
      </c>
      <c r="H757">
        <v>162</v>
      </c>
      <c r="I757" t="s">
        <v>114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"17:46:25.594"</f>
        <v>17:46:25.594</v>
      </c>
      <c r="T757" t="str">
        <f>"17:46:25.094"</f>
        <v>17:46:25.094</v>
      </c>
      <c r="U757" t="str">
        <f t="shared" si="47"/>
        <v>A3E2C2</v>
      </c>
      <c r="V757">
        <v>0</v>
      </c>
      <c r="W757">
        <v>0</v>
      </c>
      <c r="X757">
        <v>1</v>
      </c>
      <c r="Z757">
        <v>0</v>
      </c>
      <c r="AA757">
        <v>10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1</v>
      </c>
      <c r="AH757">
        <v>0</v>
      </c>
      <c r="AI757" t="s">
        <v>430</v>
      </c>
      <c r="AJ757">
        <v>30.15981</v>
      </c>
      <c r="AK757" t="s">
        <v>431</v>
      </c>
      <c r="AL757">
        <v>-89.898483999999996</v>
      </c>
      <c r="AM757">
        <v>100</v>
      </c>
      <c r="AN757">
        <v>1400</v>
      </c>
      <c r="AO757" t="s">
        <v>118</v>
      </c>
      <c r="AP757">
        <v>48</v>
      </c>
      <c r="AQ757">
        <v>134</v>
      </c>
      <c r="AR757">
        <v>0</v>
      </c>
      <c r="AZ757">
        <v>1200</v>
      </c>
      <c r="BA757">
        <v>1</v>
      </c>
      <c r="BB757" t="str">
        <f t="shared" si="50"/>
        <v xml:space="preserve">N35DC   </v>
      </c>
      <c r="BC757">
        <v>1</v>
      </c>
      <c r="BE757">
        <v>0</v>
      </c>
      <c r="BF757">
        <v>0</v>
      </c>
      <c r="BG757">
        <v>0</v>
      </c>
      <c r="BH757">
        <v>1500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"17:46:25.596"</f>
        <v>17:46:25.596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341</v>
      </c>
      <c r="CR757">
        <v>0</v>
      </c>
      <c r="CW757">
        <v>16693586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"10/21/2020 17:46:17.638"</f>
        <v>10/21/2020 17:46:17.638</v>
      </c>
      <c r="C758" t="str">
        <f t="shared" si="49"/>
        <v>FFDFD3C0</v>
      </c>
      <c r="D758" t="s">
        <v>130</v>
      </c>
      <c r="E758">
        <v>3</v>
      </c>
      <c r="F758">
        <v>2003</v>
      </c>
      <c r="G758" t="s">
        <v>131</v>
      </c>
      <c r="J758" t="s">
        <v>132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"17:46:25.594"</f>
        <v>17:46:25.594</v>
      </c>
      <c r="T758" t="str">
        <f>"17:46:25.094"</f>
        <v>17:46:25.094</v>
      </c>
      <c r="U758" t="str">
        <f t="shared" si="47"/>
        <v>A3E2C2</v>
      </c>
      <c r="V758">
        <v>0</v>
      </c>
      <c r="W758">
        <v>0</v>
      </c>
      <c r="X758">
        <v>1</v>
      </c>
      <c r="Z758">
        <v>0</v>
      </c>
      <c r="AA758">
        <v>10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1</v>
      </c>
      <c r="AH758">
        <v>0</v>
      </c>
      <c r="AI758" t="s">
        <v>430</v>
      </c>
      <c r="AJ758">
        <v>30.15981</v>
      </c>
      <c r="AK758" t="s">
        <v>431</v>
      </c>
      <c r="AL758">
        <v>-89.898483999999996</v>
      </c>
      <c r="AM758">
        <v>100</v>
      </c>
      <c r="AN758">
        <v>1400</v>
      </c>
      <c r="AO758" t="s">
        <v>118</v>
      </c>
      <c r="AP758">
        <v>48</v>
      </c>
      <c r="AQ758">
        <v>134</v>
      </c>
      <c r="AR758">
        <v>0</v>
      </c>
      <c r="AZ758">
        <v>1200</v>
      </c>
      <c r="BA758">
        <v>1</v>
      </c>
      <c r="BB758" t="str">
        <f t="shared" si="50"/>
        <v xml:space="preserve">N35DC   </v>
      </c>
      <c r="BC758">
        <v>1</v>
      </c>
      <c r="BE758">
        <v>0</v>
      </c>
      <c r="BF758">
        <v>0</v>
      </c>
      <c r="BG758">
        <v>0</v>
      </c>
      <c r="BH758">
        <v>1500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"17:46:25.596"</f>
        <v>17:46:25.596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6</v>
      </c>
      <c r="CP758" t="s">
        <v>119</v>
      </c>
      <c r="CQ758">
        <v>341</v>
      </c>
      <c r="CR758">
        <v>0</v>
      </c>
      <c r="CW758">
        <v>16693586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"10/21/2020 17:46:17.638"</f>
        <v>10/21/2020 17:46:17.638</v>
      </c>
      <c r="C759" t="str">
        <f t="shared" si="49"/>
        <v>FFDFD3C0</v>
      </c>
      <c r="D759" t="s">
        <v>128</v>
      </c>
      <c r="E759">
        <v>9</v>
      </c>
      <c r="H759">
        <v>257</v>
      </c>
      <c r="I759" t="s">
        <v>129</v>
      </c>
      <c r="J759" t="s">
        <v>126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"17:46:25.594"</f>
        <v>17:46:25.594</v>
      </c>
      <c r="T759" t="str">
        <f>"17:46:25.094"</f>
        <v>17:46:25.094</v>
      </c>
      <c r="U759" t="str">
        <f t="shared" si="47"/>
        <v>A3E2C2</v>
      </c>
      <c r="V759">
        <v>0</v>
      </c>
      <c r="W759">
        <v>0</v>
      </c>
      <c r="X759">
        <v>1</v>
      </c>
      <c r="Z759">
        <v>0</v>
      </c>
      <c r="AA759">
        <v>10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1</v>
      </c>
      <c r="AH759">
        <v>0</v>
      </c>
      <c r="AI759" t="s">
        <v>430</v>
      </c>
      <c r="AJ759">
        <v>30.15981</v>
      </c>
      <c r="AK759" t="s">
        <v>431</v>
      </c>
      <c r="AL759">
        <v>-89.898483999999996</v>
      </c>
      <c r="AM759">
        <v>100</v>
      </c>
      <c r="AN759">
        <v>1400</v>
      </c>
      <c r="AO759" t="s">
        <v>118</v>
      </c>
      <c r="AP759">
        <v>48</v>
      </c>
      <c r="AQ759">
        <v>134</v>
      </c>
      <c r="AR759">
        <v>0</v>
      </c>
      <c r="AZ759">
        <v>1200</v>
      </c>
      <c r="BA759">
        <v>1</v>
      </c>
      <c r="BB759" t="str">
        <f t="shared" si="50"/>
        <v xml:space="preserve">N35DC   </v>
      </c>
      <c r="BC759">
        <v>1</v>
      </c>
      <c r="BE759">
        <v>0</v>
      </c>
      <c r="BF759">
        <v>0</v>
      </c>
      <c r="BG759">
        <v>0</v>
      </c>
      <c r="BH759">
        <v>1500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"17:46:25.596"</f>
        <v>17:46:25.596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6</v>
      </c>
      <c r="CP759" t="s">
        <v>119</v>
      </c>
      <c r="CQ759">
        <v>341</v>
      </c>
      <c r="CR759">
        <v>0</v>
      </c>
      <c r="CW759">
        <v>16693586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"10/21/2020 17:46:20.567"</f>
        <v>10/21/2020 17:46:20.567</v>
      </c>
      <c r="C760" t="str">
        <f t="shared" si="49"/>
        <v>FFDFD3C0</v>
      </c>
      <c r="D760" t="s">
        <v>128</v>
      </c>
      <c r="E760">
        <v>9</v>
      </c>
      <c r="H760">
        <v>257</v>
      </c>
      <c r="I760" t="s">
        <v>129</v>
      </c>
      <c r="J760" t="s">
        <v>126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"17:46:28.484"</f>
        <v>17:46:28.484</v>
      </c>
      <c r="T760" t="str">
        <f>"17:46:28.084"</f>
        <v>17:46:28.084</v>
      </c>
      <c r="U760" t="str">
        <f t="shared" si="47"/>
        <v>A3E2C2</v>
      </c>
      <c r="V760">
        <v>0</v>
      </c>
      <c r="W760">
        <v>0</v>
      </c>
      <c r="X760">
        <v>1</v>
      </c>
      <c r="Z760">
        <v>0</v>
      </c>
      <c r="AA760">
        <v>10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1</v>
      </c>
      <c r="AH760">
        <v>0</v>
      </c>
      <c r="AI760" t="s">
        <v>432</v>
      </c>
      <c r="AJ760">
        <v>30.161632999999998</v>
      </c>
      <c r="AK760" t="s">
        <v>433</v>
      </c>
      <c r="AL760">
        <v>-89.897733000000002</v>
      </c>
      <c r="AM760">
        <v>100</v>
      </c>
      <c r="AN760">
        <v>1400</v>
      </c>
      <c r="AO760" t="s">
        <v>118</v>
      </c>
      <c r="AP760">
        <v>48</v>
      </c>
      <c r="AQ760">
        <v>134</v>
      </c>
      <c r="AR760">
        <v>-64</v>
      </c>
      <c r="AZ760">
        <v>1200</v>
      </c>
      <c r="BA760">
        <v>1</v>
      </c>
      <c r="BB760" t="str">
        <f t="shared" si="50"/>
        <v xml:space="preserve">N35DC   </v>
      </c>
      <c r="BC760">
        <v>1</v>
      </c>
      <c r="BE760">
        <v>0</v>
      </c>
      <c r="BF760">
        <v>0</v>
      </c>
      <c r="BG760">
        <v>0</v>
      </c>
      <c r="BH760">
        <v>1500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"17:46:28.491"</f>
        <v>17:46:28.491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6</v>
      </c>
      <c r="CP760" t="s">
        <v>119</v>
      </c>
      <c r="CQ760">
        <v>341</v>
      </c>
      <c r="CR760">
        <v>0</v>
      </c>
      <c r="CW760">
        <v>16695769</v>
      </c>
      <c r="CY760">
        <v>1</v>
      </c>
      <c r="CZ760">
        <v>0</v>
      </c>
      <c r="DA760">
        <v>0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"10/21/2020 17:46:20.567"</f>
        <v>10/21/2020 17:46:20.567</v>
      </c>
      <c r="C761" t="str">
        <f t="shared" si="49"/>
        <v>FFDFD3C0</v>
      </c>
      <c r="D761" t="s">
        <v>124</v>
      </c>
      <c r="E761">
        <v>2</v>
      </c>
      <c r="H761">
        <v>14</v>
      </c>
      <c r="I761" t="s">
        <v>125</v>
      </c>
      <c r="J761" t="s">
        <v>126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"17:46:28.484"</f>
        <v>17:46:28.484</v>
      </c>
      <c r="T761" t="str">
        <f>"17:46:28.184"</f>
        <v>17:46:28.184</v>
      </c>
      <c r="U761" t="str">
        <f t="shared" si="47"/>
        <v>A3E2C2</v>
      </c>
      <c r="V761">
        <v>0</v>
      </c>
      <c r="W761">
        <v>0</v>
      </c>
      <c r="X761">
        <v>1</v>
      </c>
      <c r="Z761">
        <v>0</v>
      </c>
      <c r="AA761">
        <v>10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1</v>
      </c>
      <c r="AH761">
        <v>0</v>
      </c>
      <c r="AI761" t="s">
        <v>432</v>
      </c>
      <c r="AJ761">
        <v>30.161632999999998</v>
      </c>
      <c r="AK761" t="s">
        <v>433</v>
      </c>
      <c r="AL761">
        <v>-89.897733000000002</v>
      </c>
      <c r="AM761">
        <v>100</v>
      </c>
      <c r="AN761">
        <v>1400</v>
      </c>
      <c r="AO761" t="s">
        <v>118</v>
      </c>
      <c r="AP761">
        <v>48</v>
      </c>
      <c r="AQ761">
        <v>134</v>
      </c>
      <c r="AR761">
        <v>-64</v>
      </c>
      <c r="AZ761">
        <v>1200</v>
      </c>
      <c r="BA761">
        <v>1</v>
      </c>
      <c r="BB761" t="str">
        <f t="shared" si="50"/>
        <v xml:space="preserve">N35DC   </v>
      </c>
      <c r="BC761">
        <v>1</v>
      </c>
      <c r="BE761">
        <v>0</v>
      </c>
      <c r="BF761">
        <v>0</v>
      </c>
      <c r="BG761">
        <v>0</v>
      </c>
      <c r="BH761">
        <v>1500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"17:46:28.491"</f>
        <v>17:46:28.491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4</v>
      </c>
      <c r="CP761" t="s">
        <v>119</v>
      </c>
      <c r="CQ761">
        <v>707</v>
      </c>
      <c r="CR761">
        <v>0</v>
      </c>
      <c r="CW761">
        <v>6192526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"10/21/2020 17:46:20.567"</f>
        <v>10/21/2020 17:46:20.567</v>
      </c>
      <c r="C762" t="str">
        <f t="shared" si="49"/>
        <v>FFDFD3C0</v>
      </c>
      <c r="D762" t="s">
        <v>130</v>
      </c>
      <c r="E762">
        <v>3</v>
      </c>
      <c r="F762">
        <v>2003</v>
      </c>
      <c r="G762" t="s">
        <v>131</v>
      </c>
      <c r="J762" t="s">
        <v>132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"17:46:28.484"</f>
        <v>17:46:28.484</v>
      </c>
      <c r="T762" t="str">
        <f>"17:46:28.184"</f>
        <v>17:46:28.184</v>
      </c>
      <c r="U762" t="str">
        <f t="shared" si="47"/>
        <v>A3E2C2</v>
      </c>
      <c r="V762">
        <v>0</v>
      </c>
      <c r="W762">
        <v>0</v>
      </c>
      <c r="X762">
        <v>1</v>
      </c>
      <c r="Z762">
        <v>0</v>
      </c>
      <c r="AA762">
        <v>10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1</v>
      </c>
      <c r="AH762">
        <v>0</v>
      </c>
      <c r="AI762" t="s">
        <v>432</v>
      </c>
      <c r="AJ762">
        <v>30.161632999999998</v>
      </c>
      <c r="AK762" t="s">
        <v>433</v>
      </c>
      <c r="AL762">
        <v>-89.897733000000002</v>
      </c>
      <c r="AM762">
        <v>100</v>
      </c>
      <c r="AN762">
        <v>1400</v>
      </c>
      <c r="AO762" t="s">
        <v>118</v>
      </c>
      <c r="AP762">
        <v>48</v>
      </c>
      <c r="AQ762">
        <v>134</v>
      </c>
      <c r="AR762">
        <v>-64</v>
      </c>
      <c r="AZ762">
        <v>1200</v>
      </c>
      <c r="BA762">
        <v>1</v>
      </c>
      <c r="BB762" t="str">
        <f t="shared" si="50"/>
        <v xml:space="preserve">N35DC   </v>
      </c>
      <c r="BC762">
        <v>1</v>
      </c>
      <c r="BE762">
        <v>0</v>
      </c>
      <c r="BF762">
        <v>0</v>
      </c>
      <c r="BG762">
        <v>0</v>
      </c>
      <c r="BH762">
        <v>1500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"17:46:28.491"</f>
        <v>17:46:28.491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4</v>
      </c>
      <c r="CP762" t="s">
        <v>119</v>
      </c>
      <c r="CQ762">
        <v>707</v>
      </c>
      <c r="CR762">
        <v>0</v>
      </c>
      <c r="CW762">
        <v>6192526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"10/21/2020 17:46:20.567"</f>
        <v>10/21/2020 17:46:20.567</v>
      </c>
      <c r="C763" t="str">
        <f t="shared" si="49"/>
        <v>FFDFD3C0</v>
      </c>
      <c r="D763" t="s">
        <v>133</v>
      </c>
      <c r="E763">
        <v>1</v>
      </c>
      <c r="F763">
        <v>1001</v>
      </c>
      <c r="G763" t="s">
        <v>114</v>
      </c>
      <c r="J763" t="s">
        <v>134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"17:46:28.484"</f>
        <v>17:46:28.484</v>
      </c>
      <c r="T763" t="str">
        <f>"17:46:28.084"</f>
        <v>17:46:28.084</v>
      </c>
      <c r="U763" t="str">
        <f t="shared" si="47"/>
        <v>A3E2C2</v>
      </c>
      <c r="V763">
        <v>0</v>
      </c>
      <c r="W763">
        <v>0</v>
      </c>
      <c r="X763">
        <v>1</v>
      </c>
      <c r="Z763">
        <v>0</v>
      </c>
      <c r="AA763">
        <v>10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1</v>
      </c>
      <c r="AH763">
        <v>0</v>
      </c>
      <c r="AI763" t="s">
        <v>432</v>
      </c>
      <c r="AJ763">
        <v>30.161632999999998</v>
      </c>
      <c r="AK763" t="s">
        <v>433</v>
      </c>
      <c r="AL763">
        <v>-89.897733000000002</v>
      </c>
      <c r="AM763">
        <v>100</v>
      </c>
      <c r="AN763">
        <v>1400</v>
      </c>
      <c r="AO763" t="s">
        <v>118</v>
      </c>
      <c r="AP763">
        <v>48</v>
      </c>
      <c r="AQ763">
        <v>134</v>
      </c>
      <c r="AR763">
        <v>-64</v>
      </c>
      <c r="AZ763">
        <v>1200</v>
      </c>
      <c r="BA763">
        <v>1</v>
      </c>
      <c r="BB763" t="str">
        <f t="shared" si="50"/>
        <v xml:space="preserve">N35DC   </v>
      </c>
      <c r="BC763">
        <v>1</v>
      </c>
      <c r="BE763">
        <v>0</v>
      </c>
      <c r="BF763">
        <v>0</v>
      </c>
      <c r="BG763">
        <v>0</v>
      </c>
      <c r="BH763">
        <v>1500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"17:46:28.491"</f>
        <v>17:46:28.491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6</v>
      </c>
      <c r="CP763" t="s">
        <v>119</v>
      </c>
      <c r="CQ763">
        <v>341</v>
      </c>
      <c r="CR763">
        <v>0</v>
      </c>
      <c r="CW763">
        <v>16695769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"10/21/2020 17:46:20.567"</f>
        <v>10/21/2020 17:46:20.567</v>
      </c>
      <c r="C764" t="str">
        <f t="shared" si="49"/>
        <v>FFDFD3C0</v>
      </c>
      <c r="D764" t="s">
        <v>113</v>
      </c>
      <c r="E764">
        <v>4</v>
      </c>
      <c r="H764">
        <v>162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"17:46:28.484"</f>
        <v>17:46:28.484</v>
      </c>
      <c r="T764" t="str">
        <f>"17:46:28.084"</f>
        <v>17:46:28.084</v>
      </c>
      <c r="U764" t="str">
        <f t="shared" si="47"/>
        <v>A3E2C2</v>
      </c>
      <c r="V764">
        <v>0</v>
      </c>
      <c r="W764">
        <v>0</v>
      </c>
      <c r="X764">
        <v>1</v>
      </c>
      <c r="Z764">
        <v>0</v>
      </c>
      <c r="AA764">
        <v>10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1</v>
      </c>
      <c r="AH764">
        <v>0</v>
      </c>
      <c r="AI764" t="s">
        <v>432</v>
      </c>
      <c r="AJ764">
        <v>30.161632999999998</v>
      </c>
      <c r="AK764" t="s">
        <v>433</v>
      </c>
      <c r="AL764">
        <v>-89.897733000000002</v>
      </c>
      <c r="AM764">
        <v>100</v>
      </c>
      <c r="AN764">
        <v>1400</v>
      </c>
      <c r="AO764" t="s">
        <v>118</v>
      </c>
      <c r="AP764">
        <v>48</v>
      </c>
      <c r="AQ764">
        <v>134</v>
      </c>
      <c r="AR764">
        <v>-64</v>
      </c>
      <c r="AZ764">
        <v>1200</v>
      </c>
      <c r="BA764">
        <v>1</v>
      </c>
      <c r="BB764" t="str">
        <f t="shared" si="50"/>
        <v xml:space="preserve">N35DC   </v>
      </c>
      <c r="BC764">
        <v>1</v>
      </c>
      <c r="BE764">
        <v>0</v>
      </c>
      <c r="BF764">
        <v>0</v>
      </c>
      <c r="BG764">
        <v>0</v>
      </c>
      <c r="BH764">
        <v>1500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"17:46:28.491"</f>
        <v>17:46:28.491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6</v>
      </c>
      <c r="CP764" t="s">
        <v>119</v>
      </c>
      <c r="CQ764">
        <v>341</v>
      </c>
      <c r="CR764">
        <v>0</v>
      </c>
      <c r="CW764">
        <v>16695769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"10/21/2020 17:46:21.462"</f>
        <v>10/21/2020 17:46:21.462</v>
      </c>
      <c r="C765" t="str">
        <f t="shared" si="49"/>
        <v>FFDFD3C0</v>
      </c>
      <c r="D765" t="s">
        <v>130</v>
      </c>
      <c r="E765">
        <v>3</v>
      </c>
      <c r="F765">
        <v>2003</v>
      </c>
      <c r="G765" t="s">
        <v>131</v>
      </c>
      <c r="J765" t="s">
        <v>132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"17:46:29.383"</f>
        <v>17:46:29.383</v>
      </c>
      <c r="T765" t="str">
        <f>"17:46:28.983"</f>
        <v>17:46:28.983</v>
      </c>
      <c r="U765" t="str">
        <f t="shared" si="47"/>
        <v>A3E2C2</v>
      </c>
      <c r="V765">
        <v>0</v>
      </c>
      <c r="W765">
        <v>0</v>
      </c>
      <c r="X765">
        <v>1</v>
      </c>
      <c r="Z765">
        <v>0</v>
      </c>
      <c r="AA765">
        <v>10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1</v>
      </c>
      <c r="AH765">
        <v>0</v>
      </c>
      <c r="AI765" t="s">
        <v>434</v>
      </c>
      <c r="AJ765">
        <v>30.16217</v>
      </c>
      <c r="AK765" t="s">
        <v>435</v>
      </c>
      <c r="AL765">
        <v>-89.897497000000001</v>
      </c>
      <c r="AM765">
        <v>100</v>
      </c>
      <c r="AN765">
        <v>1400</v>
      </c>
      <c r="AO765" t="s">
        <v>118</v>
      </c>
      <c r="AP765">
        <v>48</v>
      </c>
      <c r="AQ765">
        <v>134</v>
      </c>
      <c r="AR765">
        <v>0</v>
      </c>
      <c r="AZ765">
        <v>1200</v>
      </c>
      <c r="BA765">
        <v>1</v>
      </c>
      <c r="BB765" t="str">
        <f t="shared" si="50"/>
        <v xml:space="preserve">N35DC   </v>
      </c>
      <c r="BC765">
        <v>1</v>
      </c>
      <c r="BE765">
        <v>0</v>
      </c>
      <c r="BF765">
        <v>0</v>
      </c>
      <c r="BG765">
        <v>0</v>
      </c>
      <c r="BH765">
        <v>1500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"17:46:29.391"</f>
        <v>17:46:29.391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6</v>
      </c>
      <c r="CP765" t="s">
        <v>119</v>
      </c>
      <c r="CQ765">
        <v>341</v>
      </c>
      <c r="CR765">
        <v>0</v>
      </c>
      <c r="CW765">
        <v>16696460</v>
      </c>
      <c r="CY765">
        <v>1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"10/21/2020 17:46:21.462"</f>
        <v>10/21/2020 17:46:21.462</v>
      </c>
      <c r="C766" t="str">
        <f t="shared" si="49"/>
        <v>FFDFD3C0</v>
      </c>
      <c r="D766" t="s">
        <v>124</v>
      </c>
      <c r="E766">
        <v>2</v>
      </c>
      <c r="H766">
        <v>14</v>
      </c>
      <c r="I766" t="s">
        <v>125</v>
      </c>
      <c r="J766" t="s">
        <v>126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"17:46:29.383"</f>
        <v>17:46:29.383</v>
      </c>
      <c r="T766" t="str">
        <f>"17:46:28.983"</f>
        <v>17:46:28.983</v>
      </c>
      <c r="U766" t="str">
        <f t="shared" si="47"/>
        <v>A3E2C2</v>
      </c>
      <c r="V766">
        <v>0</v>
      </c>
      <c r="W766">
        <v>0</v>
      </c>
      <c r="X766">
        <v>1</v>
      </c>
      <c r="Z766">
        <v>0</v>
      </c>
      <c r="AA766">
        <v>10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1</v>
      </c>
      <c r="AH766">
        <v>0</v>
      </c>
      <c r="AI766" t="s">
        <v>434</v>
      </c>
      <c r="AJ766">
        <v>30.16217</v>
      </c>
      <c r="AK766" t="s">
        <v>435</v>
      </c>
      <c r="AL766">
        <v>-89.897497000000001</v>
      </c>
      <c r="AM766">
        <v>100</v>
      </c>
      <c r="AN766">
        <v>1400</v>
      </c>
      <c r="AO766" t="s">
        <v>118</v>
      </c>
      <c r="AP766">
        <v>48</v>
      </c>
      <c r="AQ766">
        <v>134</v>
      </c>
      <c r="AR766">
        <v>0</v>
      </c>
      <c r="AZ766">
        <v>1200</v>
      </c>
      <c r="BA766">
        <v>1</v>
      </c>
      <c r="BB766" t="str">
        <f t="shared" si="50"/>
        <v xml:space="preserve">N35DC   </v>
      </c>
      <c r="BC766">
        <v>1</v>
      </c>
      <c r="BE766">
        <v>0</v>
      </c>
      <c r="BF766">
        <v>0</v>
      </c>
      <c r="BG766">
        <v>0</v>
      </c>
      <c r="BH766">
        <v>1500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"17:46:29.391"</f>
        <v>17:46:29.391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6</v>
      </c>
      <c r="CP766" t="s">
        <v>119</v>
      </c>
      <c r="CQ766">
        <v>341</v>
      </c>
      <c r="CR766">
        <v>0</v>
      </c>
      <c r="CW766">
        <v>16696460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"10/21/2020 17:46:21.462"</f>
        <v>10/21/2020 17:46:21.462</v>
      </c>
      <c r="C767" t="str">
        <f t="shared" si="49"/>
        <v>FFDFD3C0</v>
      </c>
      <c r="D767" t="s">
        <v>133</v>
      </c>
      <c r="E767">
        <v>1</v>
      </c>
      <c r="F767">
        <v>1001</v>
      </c>
      <c r="G767" t="s">
        <v>114</v>
      </c>
      <c r="J767" t="s">
        <v>134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"17:46:29.383"</f>
        <v>17:46:29.383</v>
      </c>
      <c r="T767" t="str">
        <f>"17:46:28.983"</f>
        <v>17:46:28.983</v>
      </c>
      <c r="U767" t="str">
        <f t="shared" si="47"/>
        <v>A3E2C2</v>
      </c>
      <c r="V767">
        <v>0</v>
      </c>
      <c r="W767">
        <v>0</v>
      </c>
      <c r="X767">
        <v>1</v>
      </c>
      <c r="Z767">
        <v>0</v>
      </c>
      <c r="AA767">
        <v>10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1</v>
      </c>
      <c r="AH767">
        <v>0</v>
      </c>
      <c r="AI767" t="s">
        <v>434</v>
      </c>
      <c r="AJ767">
        <v>30.16217</v>
      </c>
      <c r="AK767" t="s">
        <v>435</v>
      </c>
      <c r="AL767">
        <v>-89.897497000000001</v>
      </c>
      <c r="AM767">
        <v>100</v>
      </c>
      <c r="AN767">
        <v>1400</v>
      </c>
      <c r="AO767" t="s">
        <v>118</v>
      </c>
      <c r="AP767">
        <v>48</v>
      </c>
      <c r="AQ767">
        <v>134</v>
      </c>
      <c r="AR767">
        <v>0</v>
      </c>
      <c r="AZ767">
        <v>1200</v>
      </c>
      <c r="BA767">
        <v>1</v>
      </c>
      <c r="BB767" t="str">
        <f t="shared" si="50"/>
        <v xml:space="preserve">N35DC   </v>
      </c>
      <c r="BC767">
        <v>1</v>
      </c>
      <c r="BE767">
        <v>0</v>
      </c>
      <c r="BF767">
        <v>0</v>
      </c>
      <c r="BG767">
        <v>0</v>
      </c>
      <c r="BH767">
        <v>1500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"17:46:29.391"</f>
        <v>17:46:29.391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6</v>
      </c>
      <c r="CP767" t="s">
        <v>119</v>
      </c>
      <c r="CQ767">
        <v>341</v>
      </c>
      <c r="CR767">
        <v>0</v>
      </c>
      <c r="CW767">
        <v>16696460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"10/21/2020 17:46:21.462"</f>
        <v>10/21/2020 17:46:21.462</v>
      </c>
      <c r="C768" t="str">
        <f t="shared" si="49"/>
        <v>FFDFD3C0</v>
      </c>
      <c r="D768" t="s">
        <v>128</v>
      </c>
      <c r="E768">
        <v>9</v>
      </c>
      <c r="H768">
        <v>257</v>
      </c>
      <c r="I768" t="s">
        <v>129</v>
      </c>
      <c r="J768" t="s">
        <v>126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"17:46:29.383"</f>
        <v>17:46:29.383</v>
      </c>
      <c r="T768" t="str">
        <f>"17:46:28.983"</f>
        <v>17:46:28.983</v>
      </c>
      <c r="U768" t="str">
        <f t="shared" si="47"/>
        <v>A3E2C2</v>
      </c>
      <c r="V768">
        <v>0</v>
      </c>
      <c r="W768">
        <v>0</v>
      </c>
      <c r="X768">
        <v>1</v>
      </c>
      <c r="Z768">
        <v>0</v>
      </c>
      <c r="AA768">
        <v>10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1</v>
      </c>
      <c r="AH768">
        <v>0</v>
      </c>
      <c r="AI768" t="s">
        <v>434</v>
      </c>
      <c r="AJ768">
        <v>30.16217</v>
      </c>
      <c r="AK768" t="s">
        <v>435</v>
      </c>
      <c r="AL768">
        <v>-89.897497000000001</v>
      </c>
      <c r="AM768">
        <v>100</v>
      </c>
      <c r="AN768">
        <v>1400</v>
      </c>
      <c r="AO768" t="s">
        <v>118</v>
      </c>
      <c r="AP768">
        <v>48</v>
      </c>
      <c r="AQ768">
        <v>134</v>
      </c>
      <c r="AR768">
        <v>0</v>
      </c>
      <c r="AZ768">
        <v>1200</v>
      </c>
      <c r="BA768">
        <v>1</v>
      </c>
      <c r="BB768" t="str">
        <f t="shared" si="50"/>
        <v xml:space="preserve">N35DC   </v>
      </c>
      <c r="BC768">
        <v>1</v>
      </c>
      <c r="BE768">
        <v>0</v>
      </c>
      <c r="BF768">
        <v>0</v>
      </c>
      <c r="BG768">
        <v>0</v>
      </c>
      <c r="BH768">
        <v>1500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"17:46:29.391"</f>
        <v>17:46:29.391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6</v>
      </c>
      <c r="CP768" t="s">
        <v>119</v>
      </c>
      <c r="CQ768">
        <v>341</v>
      </c>
      <c r="CR768">
        <v>0</v>
      </c>
      <c r="CW768">
        <v>16696460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"10/21/2020 17:46:21.462"</f>
        <v>10/21/2020 17:46:21.462</v>
      </c>
      <c r="C769" t="str">
        <f t="shared" si="49"/>
        <v>FFDFD3C0</v>
      </c>
      <c r="D769" t="s">
        <v>113</v>
      </c>
      <c r="E769">
        <v>4</v>
      </c>
      <c r="H769">
        <v>162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"17:46:29.383"</f>
        <v>17:46:29.383</v>
      </c>
      <c r="T769" t="str">
        <f>"17:46:28.983"</f>
        <v>17:46:28.983</v>
      </c>
      <c r="U769" t="str">
        <f t="shared" si="47"/>
        <v>A3E2C2</v>
      </c>
      <c r="V769">
        <v>0</v>
      </c>
      <c r="W769">
        <v>0</v>
      </c>
      <c r="X769">
        <v>1</v>
      </c>
      <c r="Z769">
        <v>0</v>
      </c>
      <c r="AA769">
        <v>10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1</v>
      </c>
      <c r="AH769">
        <v>0</v>
      </c>
      <c r="AI769" t="s">
        <v>434</v>
      </c>
      <c r="AJ769">
        <v>30.16217</v>
      </c>
      <c r="AK769" t="s">
        <v>435</v>
      </c>
      <c r="AL769">
        <v>-89.897497000000001</v>
      </c>
      <c r="AM769">
        <v>100</v>
      </c>
      <c r="AN769">
        <v>1400</v>
      </c>
      <c r="AO769" t="s">
        <v>118</v>
      </c>
      <c r="AP769">
        <v>48</v>
      </c>
      <c r="AQ769">
        <v>134</v>
      </c>
      <c r="AR769">
        <v>0</v>
      </c>
      <c r="AZ769">
        <v>1200</v>
      </c>
      <c r="BA769">
        <v>1</v>
      </c>
      <c r="BB769" t="str">
        <f t="shared" si="50"/>
        <v xml:space="preserve">N35DC   </v>
      </c>
      <c r="BC769">
        <v>1</v>
      </c>
      <c r="BE769">
        <v>0</v>
      </c>
      <c r="BF769">
        <v>0</v>
      </c>
      <c r="BG769">
        <v>0</v>
      </c>
      <c r="BH769">
        <v>1500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"17:46:29.391"</f>
        <v>17:46:29.391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341</v>
      </c>
      <c r="CR769">
        <v>0</v>
      </c>
      <c r="CW769">
        <v>16696460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"10/21/2020 17:46:22.461"</f>
        <v>10/21/2020 17:46:22.461</v>
      </c>
      <c r="C770" t="str">
        <f t="shared" si="49"/>
        <v>FFDFD3C0</v>
      </c>
      <c r="D770" t="s">
        <v>113</v>
      </c>
      <c r="E770">
        <v>4</v>
      </c>
      <c r="H770">
        <v>162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"17:46:30.391"</f>
        <v>17:46:30.391</v>
      </c>
      <c r="T770" t="str">
        <f>"17:46:30.091"</f>
        <v>17:46:30.091</v>
      </c>
      <c r="U770" t="str">
        <f t="shared" ref="U770:U833" si="52">"A3E2C2"</f>
        <v>A3E2C2</v>
      </c>
      <c r="V770">
        <v>0</v>
      </c>
      <c r="W770">
        <v>0</v>
      </c>
      <c r="X770">
        <v>1</v>
      </c>
      <c r="Z770">
        <v>0</v>
      </c>
      <c r="AA770">
        <v>10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1</v>
      </c>
      <c r="AH770">
        <v>0</v>
      </c>
      <c r="AI770" t="s">
        <v>436</v>
      </c>
      <c r="AJ770">
        <v>30.162770999999999</v>
      </c>
      <c r="AK770" t="s">
        <v>437</v>
      </c>
      <c r="AL770">
        <v>-89.897238999999999</v>
      </c>
      <c r="AM770">
        <v>100</v>
      </c>
      <c r="AN770">
        <v>1400</v>
      </c>
      <c r="AO770" t="s">
        <v>118</v>
      </c>
      <c r="AP770">
        <v>48</v>
      </c>
      <c r="AQ770">
        <v>134</v>
      </c>
      <c r="AR770">
        <v>0</v>
      </c>
      <c r="AZ770">
        <v>1200</v>
      </c>
      <c r="BA770">
        <v>1</v>
      </c>
      <c r="BB770" t="str">
        <f t="shared" si="50"/>
        <v xml:space="preserve">N35DC   </v>
      </c>
      <c r="BC770">
        <v>1</v>
      </c>
      <c r="BE770">
        <v>0</v>
      </c>
      <c r="BF770">
        <v>0</v>
      </c>
      <c r="BG770">
        <v>0</v>
      </c>
      <c r="BH770">
        <v>1500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"17:46:30.396"</f>
        <v>17:46:30.396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6</v>
      </c>
      <c r="CP770" t="s">
        <v>119</v>
      </c>
      <c r="CQ770">
        <v>341</v>
      </c>
      <c r="CR770">
        <v>0</v>
      </c>
      <c r="CW770">
        <v>16697252</v>
      </c>
      <c r="CY770">
        <v>1</v>
      </c>
      <c r="CZ770">
        <v>0</v>
      </c>
      <c r="DA770">
        <v>0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"10/21/2020 17:46:22.461"</f>
        <v>10/21/2020 17:46:22.461</v>
      </c>
      <c r="C771" t="str">
        <f t="shared" si="49"/>
        <v>FFDFD3C0</v>
      </c>
      <c r="D771" t="s">
        <v>130</v>
      </c>
      <c r="E771">
        <v>3</v>
      </c>
      <c r="F771">
        <v>2003</v>
      </c>
      <c r="G771" t="s">
        <v>131</v>
      </c>
      <c r="J771" t="s">
        <v>132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"17:46:30.391"</f>
        <v>17:46:30.391</v>
      </c>
      <c r="T771" t="str">
        <f>"17:46:30.091"</f>
        <v>17:46:30.091</v>
      </c>
      <c r="U771" t="str">
        <f t="shared" si="52"/>
        <v>A3E2C2</v>
      </c>
      <c r="V771">
        <v>0</v>
      </c>
      <c r="W771">
        <v>0</v>
      </c>
      <c r="X771">
        <v>1</v>
      </c>
      <c r="Z771">
        <v>0</v>
      </c>
      <c r="AA771">
        <v>10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1</v>
      </c>
      <c r="AH771">
        <v>0</v>
      </c>
      <c r="AI771" t="s">
        <v>436</v>
      </c>
      <c r="AJ771">
        <v>30.162770999999999</v>
      </c>
      <c r="AK771" t="s">
        <v>437</v>
      </c>
      <c r="AL771">
        <v>-89.897238999999999</v>
      </c>
      <c r="AM771">
        <v>100</v>
      </c>
      <c r="AN771">
        <v>1400</v>
      </c>
      <c r="AO771" t="s">
        <v>118</v>
      </c>
      <c r="AP771">
        <v>48</v>
      </c>
      <c r="AQ771">
        <v>134</v>
      </c>
      <c r="AR771">
        <v>0</v>
      </c>
      <c r="AZ771">
        <v>1200</v>
      </c>
      <c r="BA771">
        <v>1</v>
      </c>
      <c r="BB771" t="str">
        <f t="shared" si="50"/>
        <v xml:space="preserve">N35DC   </v>
      </c>
      <c r="BC771">
        <v>1</v>
      </c>
      <c r="BE771">
        <v>0</v>
      </c>
      <c r="BF771">
        <v>0</v>
      </c>
      <c r="BG771">
        <v>0</v>
      </c>
      <c r="BH771">
        <v>1500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"17:46:30.396"</f>
        <v>17:46:30.396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6</v>
      </c>
      <c r="CP771" t="s">
        <v>119</v>
      </c>
      <c r="CQ771">
        <v>341</v>
      </c>
      <c r="CR771">
        <v>0</v>
      </c>
      <c r="CW771">
        <v>16697252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"10/21/2020 17:46:22.461"</f>
        <v>10/21/2020 17:46:22.461</v>
      </c>
      <c r="C772" t="str">
        <f t="shared" si="49"/>
        <v>FFDFD3C0</v>
      </c>
      <c r="D772" t="s">
        <v>133</v>
      </c>
      <c r="E772">
        <v>1</v>
      </c>
      <c r="F772">
        <v>1001</v>
      </c>
      <c r="G772" t="s">
        <v>114</v>
      </c>
      <c r="J772" t="s">
        <v>134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"17:46:30.391"</f>
        <v>17:46:30.391</v>
      </c>
      <c r="T772" t="str">
        <f>"17:46:30.091"</f>
        <v>17:46:30.091</v>
      </c>
      <c r="U772" t="str">
        <f t="shared" si="52"/>
        <v>A3E2C2</v>
      </c>
      <c r="V772">
        <v>0</v>
      </c>
      <c r="W772">
        <v>0</v>
      </c>
      <c r="X772">
        <v>1</v>
      </c>
      <c r="Z772">
        <v>0</v>
      </c>
      <c r="AA772">
        <v>10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1</v>
      </c>
      <c r="AH772">
        <v>0</v>
      </c>
      <c r="AI772" t="s">
        <v>436</v>
      </c>
      <c r="AJ772">
        <v>30.162770999999999</v>
      </c>
      <c r="AK772" t="s">
        <v>437</v>
      </c>
      <c r="AL772">
        <v>-89.897238999999999</v>
      </c>
      <c r="AM772">
        <v>100</v>
      </c>
      <c r="AN772">
        <v>1400</v>
      </c>
      <c r="AO772" t="s">
        <v>118</v>
      </c>
      <c r="AP772">
        <v>48</v>
      </c>
      <c r="AQ772">
        <v>134</v>
      </c>
      <c r="AR772">
        <v>0</v>
      </c>
      <c r="AZ772">
        <v>1200</v>
      </c>
      <c r="BA772">
        <v>1</v>
      </c>
      <c r="BB772" t="str">
        <f t="shared" si="50"/>
        <v xml:space="preserve">N35DC   </v>
      </c>
      <c r="BC772">
        <v>1</v>
      </c>
      <c r="BE772">
        <v>0</v>
      </c>
      <c r="BF772">
        <v>0</v>
      </c>
      <c r="BG772">
        <v>0</v>
      </c>
      <c r="BH772">
        <v>1500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"17:46:30.396"</f>
        <v>17:46:30.396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6</v>
      </c>
      <c r="CP772" t="s">
        <v>119</v>
      </c>
      <c r="CQ772">
        <v>341</v>
      </c>
      <c r="CR772">
        <v>0</v>
      </c>
      <c r="CW772">
        <v>16697252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"10/21/2020 17:46:22.461"</f>
        <v>10/21/2020 17:46:22.461</v>
      </c>
      <c r="C773" t="str">
        <f t="shared" si="49"/>
        <v>FFDFD3C0</v>
      </c>
      <c r="D773" t="s">
        <v>124</v>
      </c>
      <c r="E773">
        <v>2</v>
      </c>
      <c r="H773">
        <v>14</v>
      </c>
      <c r="I773" t="s">
        <v>125</v>
      </c>
      <c r="J773" t="s">
        <v>126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"17:46:30.391"</f>
        <v>17:46:30.391</v>
      </c>
      <c r="T773" t="str">
        <f>"17:46:30.091"</f>
        <v>17:46:30.091</v>
      </c>
      <c r="U773" t="str">
        <f t="shared" si="52"/>
        <v>A3E2C2</v>
      </c>
      <c r="V773">
        <v>0</v>
      </c>
      <c r="W773">
        <v>0</v>
      </c>
      <c r="X773">
        <v>1</v>
      </c>
      <c r="Z773">
        <v>0</v>
      </c>
      <c r="AA773">
        <v>10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1</v>
      </c>
      <c r="AH773">
        <v>0</v>
      </c>
      <c r="AI773" t="s">
        <v>436</v>
      </c>
      <c r="AJ773">
        <v>30.162770999999999</v>
      </c>
      <c r="AK773" t="s">
        <v>437</v>
      </c>
      <c r="AL773">
        <v>-89.897238999999999</v>
      </c>
      <c r="AM773">
        <v>100</v>
      </c>
      <c r="AN773">
        <v>1400</v>
      </c>
      <c r="AO773" t="s">
        <v>118</v>
      </c>
      <c r="AP773">
        <v>48</v>
      </c>
      <c r="AQ773">
        <v>134</v>
      </c>
      <c r="AR773">
        <v>0</v>
      </c>
      <c r="AZ773">
        <v>1200</v>
      </c>
      <c r="BA773">
        <v>1</v>
      </c>
      <c r="BB773" t="str">
        <f t="shared" si="50"/>
        <v xml:space="preserve">N35DC   </v>
      </c>
      <c r="BC773">
        <v>1</v>
      </c>
      <c r="BE773">
        <v>0</v>
      </c>
      <c r="BF773">
        <v>0</v>
      </c>
      <c r="BG773">
        <v>0</v>
      </c>
      <c r="BH773">
        <v>1500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"17:46:30.396"</f>
        <v>17:46:30.396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6</v>
      </c>
      <c r="CP773" t="s">
        <v>119</v>
      </c>
      <c r="CQ773">
        <v>341</v>
      </c>
      <c r="CR773">
        <v>0</v>
      </c>
      <c r="CW773">
        <v>16697252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"10/21/2020 17:46:22.461"</f>
        <v>10/21/2020 17:46:22.461</v>
      </c>
      <c r="C774" t="str">
        <f t="shared" si="49"/>
        <v>FFDFD3C0</v>
      </c>
      <c r="D774" t="s">
        <v>128</v>
      </c>
      <c r="E774">
        <v>9</v>
      </c>
      <c r="H774">
        <v>257</v>
      </c>
      <c r="I774" t="s">
        <v>129</v>
      </c>
      <c r="J774" t="s">
        <v>126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"17:46:30.391"</f>
        <v>17:46:30.391</v>
      </c>
      <c r="T774" t="str">
        <f>"17:46:30.091"</f>
        <v>17:46:30.091</v>
      </c>
      <c r="U774" t="str">
        <f t="shared" si="52"/>
        <v>A3E2C2</v>
      </c>
      <c r="V774">
        <v>0</v>
      </c>
      <c r="W774">
        <v>0</v>
      </c>
      <c r="X774">
        <v>1</v>
      </c>
      <c r="Z774">
        <v>0</v>
      </c>
      <c r="AA774">
        <v>10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1</v>
      </c>
      <c r="AH774">
        <v>0</v>
      </c>
      <c r="AI774" t="s">
        <v>436</v>
      </c>
      <c r="AJ774">
        <v>30.162770999999999</v>
      </c>
      <c r="AK774" t="s">
        <v>437</v>
      </c>
      <c r="AL774">
        <v>-89.897238999999999</v>
      </c>
      <c r="AM774">
        <v>100</v>
      </c>
      <c r="AN774">
        <v>1400</v>
      </c>
      <c r="AO774" t="s">
        <v>118</v>
      </c>
      <c r="AP774">
        <v>48</v>
      </c>
      <c r="AQ774">
        <v>134</v>
      </c>
      <c r="AR774">
        <v>0</v>
      </c>
      <c r="AZ774">
        <v>1200</v>
      </c>
      <c r="BA774">
        <v>1</v>
      </c>
      <c r="BB774" t="str">
        <f t="shared" si="50"/>
        <v xml:space="preserve">N35DC   </v>
      </c>
      <c r="BC774">
        <v>1</v>
      </c>
      <c r="BE774">
        <v>0</v>
      </c>
      <c r="BF774">
        <v>0</v>
      </c>
      <c r="BG774">
        <v>0</v>
      </c>
      <c r="BH774">
        <v>1500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"17:46:30.396"</f>
        <v>17:46:30.396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6</v>
      </c>
      <c r="CP774" t="s">
        <v>119</v>
      </c>
      <c r="CQ774">
        <v>341</v>
      </c>
      <c r="CR774">
        <v>0</v>
      </c>
      <c r="CW774">
        <v>16697252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"10/21/2020 17:46:25.443"</f>
        <v>10/21/2020 17:46:25.443</v>
      </c>
      <c r="C775" t="str">
        <f t="shared" si="49"/>
        <v>FFDFD3C0</v>
      </c>
      <c r="D775" t="s">
        <v>113</v>
      </c>
      <c r="E775">
        <v>4</v>
      </c>
      <c r="H775">
        <v>162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"17:46:33.391"</f>
        <v>17:46:33.391</v>
      </c>
      <c r="T775" t="str">
        <f>"17:46:33.191"</f>
        <v>17:46:33.191</v>
      </c>
      <c r="U775" t="str">
        <f t="shared" si="52"/>
        <v>A3E2C2</v>
      </c>
      <c r="V775">
        <v>0</v>
      </c>
      <c r="W775">
        <v>0</v>
      </c>
      <c r="X775">
        <v>1</v>
      </c>
      <c r="Z775">
        <v>0</v>
      </c>
      <c r="AA775">
        <v>10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1</v>
      </c>
      <c r="AH775">
        <v>0</v>
      </c>
      <c r="AI775" t="s">
        <v>438</v>
      </c>
      <c r="AJ775">
        <v>30.164680000000001</v>
      </c>
      <c r="AK775" t="s">
        <v>439</v>
      </c>
      <c r="AL775">
        <v>-89.896445</v>
      </c>
      <c r="AM775">
        <v>100</v>
      </c>
      <c r="AN775">
        <v>1400</v>
      </c>
      <c r="AO775" t="s">
        <v>118</v>
      </c>
      <c r="AP775">
        <v>48</v>
      </c>
      <c r="AQ775">
        <v>135</v>
      </c>
      <c r="AR775">
        <v>-64</v>
      </c>
      <c r="AZ775">
        <v>1200</v>
      </c>
      <c r="BA775">
        <v>1</v>
      </c>
      <c r="BB775" t="str">
        <f t="shared" si="50"/>
        <v xml:space="preserve">N35DC   </v>
      </c>
      <c r="BC775">
        <v>1</v>
      </c>
      <c r="BE775">
        <v>0</v>
      </c>
      <c r="BF775">
        <v>0</v>
      </c>
      <c r="BG775">
        <v>0</v>
      </c>
      <c r="BH775">
        <v>1500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"17:46:33.395"</f>
        <v>17:46:33.395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6</v>
      </c>
      <c r="CP775" t="s">
        <v>119</v>
      </c>
      <c r="CQ775">
        <v>341</v>
      </c>
      <c r="CR775">
        <v>0</v>
      </c>
      <c r="CW775">
        <v>16699648</v>
      </c>
      <c r="CY775">
        <v>1</v>
      </c>
      <c r="CZ775">
        <v>0</v>
      </c>
      <c r="DA775">
        <v>0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"10/21/2020 17:46:25.443"</f>
        <v>10/21/2020 17:46:25.443</v>
      </c>
      <c r="C776" t="str">
        <f t="shared" si="49"/>
        <v>FFDFD3C0</v>
      </c>
      <c r="D776" t="s">
        <v>130</v>
      </c>
      <c r="E776">
        <v>3</v>
      </c>
      <c r="F776">
        <v>2003</v>
      </c>
      <c r="G776" t="s">
        <v>131</v>
      </c>
      <c r="J776" t="s">
        <v>132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"17:46:33.391"</f>
        <v>17:46:33.391</v>
      </c>
      <c r="T776" t="str">
        <f>"17:46:33.191"</f>
        <v>17:46:33.191</v>
      </c>
      <c r="U776" t="str">
        <f t="shared" si="52"/>
        <v>A3E2C2</v>
      </c>
      <c r="V776">
        <v>0</v>
      </c>
      <c r="W776">
        <v>0</v>
      </c>
      <c r="X776">
        <v>1</v>
      </c>
      <c r="Z776">
        <v>0</v>
      </c>
      <c r="AA776">
        <v>10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1</v>
      </c>
      <c r="AH776">
        <v>0</v>
      </c>
      <c r="AI776" t="s">
        <v>438</v>
      </c>
      <c r="AJ776">
        <v>30.164680000000001</v>
      </c>
      <c r="AK776" t="s">
        <v>439</v>
      </c>
      <c r="AL776">
        <v>-89.896445</v>
      </c>
      <c r="AM776">
        <v>100</v>
      </c>
      <c r="AN776">
        <v>1400</v>
      </c>
      <c r="AO776" t="s">
        <v>118</v>
      </c>
      <c r="AP776">
        <v>48</v>
      </c>
      <c r="AQ776">
        <v>135</v>
      </c>
      <c r="AR776">
        <v>-64</v>
      </c>
      <c r="AZ776">
        <v>1200</v>
      </c>
      <c r="BA776">
        <v>1</v>
      </c>
      <c r="BB776" t="str">
        <f t="shared" si="50"/>
        <v xml:space="preserve">N35DC   </v>
      </c>
      <c r="BC776">
        <v>1</v>
      </c>
      <c r="BE776">
        <v>0</v>
      </c>
      <c r="BF776">
        <v>0</v>
      </c>
      <c r="BG776">
        <v>0</v>
      </c>
      <c r="BH776">
        <v>1500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"17:46:33.395"</f>
        <v>17:46:33.395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6</v>
      </c>
      <c r="CP776" t="s">
        <v>119</v>
      </c>
      <c r="CQ776">
        <v>341</v>
      </c>
      <c r="CR776">
        <v>0</v>
      </c>
      <c r="CW776">
        <v>16699648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"10/21/2020 17:46:25.443"</f>
        <v>10/21/2020 17:46:25.443</v>
      </c>
      <c r="C777" t="str">
        <f t="shared" si="49"/>
        <v>FFDFD3C0</v>
      </c>
      <c r="D777" t="s">
        <v>133</v>
      </c>
      <c r="E777">
        <v>1</v>
      </c>
      <c r="F777">
        <v>1001</v>
      </c>
      <c r="G777" t="s">
        <v>114</v>
      </c>
      <c r="J777" t="s">
        <v>134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"17:46:33.391"</f>
        <v>17:46:33.391</v>
      </c>
      <c r="T777" t="str">
        <f>"17:46:33.191"</f>
        <v>17:46:33.191</v>
      </c>
      <c r="U777" t="str">
        <f t="shared" si="52"/>
        <v>A3E2C2</v>
      </c>
      <c r="V777">
        <v>0</v>
      </c>
      <c r="W777">
        <v>0</v>
      </c>
      <c r="X777">
        <v>1</v>
      </c>
      <c r="Z777">
        <v>0</v>
      </c>
      <c r="AA777">
        <v>10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1</v>
      </c>
      <c r="AH777">
        <v>0</v>
      </c>
      <c r="AI777" t="s">
        <v>438</v>
      </c>
      <c r="AJ777">
        <v>30.164680000000001</v>
      </c>
      <c r="AK777" t="s">
        <v>439</v>
      </c>
      <c r="AL777">
        <v>-89.896445</v>
      </c>
      <c r="AM777">
        <v>100</v>
      </c>
      <c r="AN777">
        <v>1400</v>
      </c>
      <c r="AO777" t="s">
        <v>118</v>
      </c>
      <c r="AP777">
        <v>48</v>
      </c>
      <c r="AQ777">
        <v>135</v>
      </c>
      <c r="AR777">
        <v>-64</v>
      </c>
      <c r="AZ777">
        <v>1200</v>
      </c>
      <c r="BA777">
        <v>1</v>
      </c>
      <c r="BB777" t="str">
        <f t="shared" si="50"/>
        <v xml:space="preserve">N35DC   </v>
      </c>
      <c r="BC777">
        <v>1</v>
      </c>
      <c r="BE777">
        <v>0</v>
      </c>
      <c r="BF777">
        <v>0</v>
      </c>
      <c r="BG777">
        <v>0</v>
      </c>
      <c r="BH777">
        <v>1500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"17:46:33.395"</f>
        <v>17:46:33.395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6</v>
      </c>
      <c r="CP777" t="s">
        <v>119</v>
      </c>
      <c r="CQ777">
        <v>341</v>
      </c>
      <c r="CR777">
        <v>0</v>
      </c>
      <c r="CW777">
        <v>16699648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"10/21/2020 17:46:25.443"</f>
        <v>10/21/2020 17:46:25.443</v>
      </c>
      <c r="C778" t="str">
        <f t="shared" ref="C778:C841" si="53">"FFDFD3C0"</f>
        <v>FFDFD3C0</v>
      </c>
      <c r="D778" t="s">
        <v>128</v>
      </c>
      <c r="E778">
        <v>9</v>
      </c>
      <c r="H778">
        <v>257</v>
      </c>
      <c r="I778" t="s">
        <v>129</v>
      </c>
      <c r="J778" t="s">
        <v>126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"17:46:33.391"</f>
        <v>17:46:33.391</v>
      </c>
      <c r="T778" t="str">
        <f>"17:46:33.191"</f>
        <v>17:46:33.191</v>
      </c>
      <c r="U778" t="str">
        <f t="shared" si="52"/>
        <v>A3E2C2</v>
      </c>
      <c r="V778">
        <v>0</v>
      </c>
      <c r="W778">
        <v>0</v>
      </c>
      <c r="X778">
        <v>1</v>
      </c>
      <c r="Z778">
        <v>0</v>
      </c>
      <c r="AA778">
        <v>10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1</v>
      </c>
      <c r="AH778">
        <v>0</v>
      </c>
      <c r="AI778" t="s">
        <v>438</v>
      </c>
      <c r="AJ778">
        <v>30.164680000000001</v>
      </c>
      <c r="AK778" t="s">
        <v>439</v>
      </c>
      <c r="AL778">
        <v>-89.896445</v>
      </c>
      <c r="AM778">
        <v>100</v>
      </c>
      <c r="AN778">
        <v>1400</v>
      </c>
      <c r="AO778" t="s">
        <v>118</v>
      </c>
      <c r="AP778">
        <v>48</v>
      </c>
      <c r="AQ778">
        <v>135</v>
      </c>
      <c r="AR778">
        <v>-64</v>
      </c>
      <c r="AZ778">
        <v>1200</v>
      </c>
      <c r="BA778">
        <v>1</v>
      </c>
      <c r="BB778" t="str">
        <f t="shared" ref="BB778:BB841" si="54">"N35DC   "</f>
        <v xml:space="preserve">N35DC   </v>
      </c>
      <c r="BC778">
        <v>1</v>
      </c>
      <c r="BE778">
        <v>0</v>
      </c>
      <c r="BF778">
        <v>0</v>
      </c>
      <c r="BG778">
        <v>0</v>
      </c>
      <c r="BH778">
        <v>1500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"17:46:33.395"</f>
        <v>17:46:33.395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6</v>
      </c>
      <c r="CP778" t="s">
        <v>119</v>
      </c>
      <c r="CQ778">
        <v>341</v>
      </c>
      <c r="CR778">
        <v>0</v>
      </c>
      <c r="CW778">
        <v>16699648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"10/21/2020 17:46:25.443"</f>
        <v>10/21/2020 17:46:25.443</v>
      </c>
      <c r="C779" t="str">
        <f t="shared" si="53"/>
        <v>FFDFD3C0</v>
      </c>
      <c r="D779" t="s">
        <v>124</v>
      </c>
      <c r="E779">
        <v>2</v>
      </c>
      <c r="H779">
        <v>14</v>
      </c>
      <c r="I779" t="s">
        <v>125</v>
      </c>
      <c r="J779" t="s">
        <v>126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"17:46:33.391"</f>
        <v>17:46:33.391</v>
      </c>
      <c r="T779" t="str">
        <f>"17:46:33.191"</f>
        <v>17:46:33.191</v>
      </c>
      <c r="U779" t="str">
        <f t="shared" si="52"/>
        <v>A3E2C2</v>
      </c>
      <c r="V779">
        <v>0</v>
      </c>
      <c r="W779">
        <v>0</v>
      </c>
      <c r="X779">
        <v>1</v>
      </c>
      <c r="Z779">
        <v>0</v>
      </c>
      <c r="AA779">
        <v>10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1</v>
      </c>
      <c r="AH779">
        <v>0</v>
      </c>
      <c r="AI779" t="s">
        <v>438</v>
      </c>
      <c r="AJ779">
        <v>30.164680000000001</v>
      </c>
      <c r="AK779" t="s">
        <v>439</v>
      </c>
      <c r="AL779">
        <v>-89.896445</v>
      </c>
      <c r="AM779">
        <v>100</v>
      </c>
      <c r="AN779">
        <v>1400</v>
      </c>
      <c r="AO779" t="s">
        <v>118</v>
      </c>
      <c r="AP779">
        <v>48</v>
      </c>
      <c r="AQ779">
        <v>135</v>
      </c>
      <c r="AR779">
        <v>-64</v>
      </c>
      <c r="AZ779">
        <v>1200</v>
      </c>
      <c r="BA779">
        <v>1</v>
      </c>
      <c r="BB779" t="str">
        <f t="shared" si="54"/>
        <v xml:space="preserve">N35DC   </v>
      </c>
      <c r="BC779">
        <v>1</v>
      </c>
      <c r="BE779">
        <v>0</v>
      </c>
      <c r="BF779">
        <v>0</v>
      </c>
      <c r="BG779">
        <v>0</v>
      </c>
      <c r="BH779">
        <v>1500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"17:46:33.395"</f>
        <v>17:46:33.395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6</v>
      </c>
      <c r="CP779" t="s">
        <v>119</v>
      </c>
      <c r="CQ779">
        <v>341</v>
      </c>
      <c r="CR779">
        <v>0</v>
      </c>
      <c r="CW779">
        <v>16699648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"10/21/2020 17:46:26.618"</f>
        <v>10/21/2020 17:46:26.618</v>
      </c>
      <c r="C780" t="str">
        <f t="shared" si="53"/>
        <v>FFDFD3C0</v>
      </c>
      <c r="D780" t="s">
        <v>130</v>
      </c>
      <c r="E780">
        <v>3</v>
      </c>
      <c r="F780">
        <v>2003</v>
      </c>
      <c r="G780" t="s">
        <v>131</v>
      </c>
      <c r="J780" t="s">
        <v>132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"17:46:34.547"</f>
        <v>17:46:34.547</v>
      </c>
      <c r="T780" t="str">
        <f>"17:46:34.147"</f>
        <v>17:46:34.147</v>
      </c>
      <c r="U780" t="str">
        <f t="shared" si="52"/>
        <v>A3E2C2</v>
      </c>
      <c r="V780">
        <v>0</v>
      </c>
      <c r="W780">
        <v>0</v>
      </c>
      <c r="X780">
        <v>1</v>
      </c>
      <c r="Z780">
        <v>0</v>
      </c>
      <c r="AA780">
        <v>10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1</v>
      </c>
      <c r="AH780">
        <v>0</v>
      </c>
      <c r="AI780" t="s">
        <v>440</v>
      </c>
      <c r="AJ780">
        <v>30.165389000000001</v>
      </c>
      <c r="AK780" t="s">
        <v>441</v>
      </c>
      <c r="AL780">
        <v>-89.896165999999994</v>
      </c>
      <c r="AM780">
        <v>100</v>
      </c>
      <c r="AN780">
        <v>1400</v>
      </c>
      <c r="AO780" t="s">
        <v>118</v>
      </c>
      <c r="AP780">
        <v>48</v>
      </c>
      <c r="AQ780">
        <v>135</v>
      </c>
      <c r="AR780">
        <v>0</v>
      </c>
      <c r="AZ780">
        <v>1200</v>
      </c>
      <c r="BA780">
        <v>1</v>
      </c>
      <c r="BB780" t="str">
        <f t="shared" si="54"/>
        <v xml:space="preserve">N35DC   </v>
      </c>
      <c r="BC780">
        <v>1</v>
      </c>
      <c r="BE780">
        <v>0</v>
      </c>
      <c r="BF780">
        <v>0</v>
      </c>
      <c r="BG780">
        <v>0</v>
      </c>
      <c r="BH780">
        <v>1500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"17:46:34.550"</f>
        <v>17:46:34.550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6</v>
      </c>
      <c r="CP780" t="s">
        <v>119</v>
      </c>
      <c r="CQ780">
        <v>341</v>
      </c>
      <c r="CR780">
        <v>0</v>
      </c>
      <c r="CW780">
        <v>16700581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"10/21/2020 17:46:26.618"</f>
        <v>10/21/2020 17:46:26.618</v>
      </c>
      <c r="C781" t="str">
        <f t="shared" si="53"/>
        <v>FFDFD3C0</v>
      </c>
      <c r="D781" t="s">
        <v>133</v>
      </c>
      <c r="E781">
        <v>1</v>
      </c>
      <c r="F781">
        <v>1001</v>
      </c>
      <c r="G781" t="s">
        <v>114</v>
      </c>
      <c r="J781" t="s">
        <v>134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"17:46:34.547"</f>
        <v>17:46:34.547</v>
      </c>
      <c r="T781" t="str">
        <f>"17:46:34.147"</f>
        <v>17:46:34.147</v>
      </c>
      <c r="U781" t="str">
        <f t="shared" si="52"/>
        <v>A3E2C2</v>
      </c>
      <c r="V781">
        <v>0</v>
      </c>
      <c r="W781">
        <v>0</v>
      </c>
      <c r="X781">
        <v>1</v>
      </c>
      <c r="Z781">
        <v>0</v>
      </c>
      <c r="AA781">
        <v>10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1</v>
      </c>
      <c r="AH781">
        <v>0</v>
      </c>
      <c r="AI781" t="s">
        <v>440</v>
      </c>
      <c r="AJ781">
        <v>30.165389000000001</v>
      </c>
      <c r="AK781" t="s">
        <v>441</v>
      </c>
      <c r="AL781">
        <v>-89.896165999999994</v>
      </c>
      <c r="AM781">
        <v>100</v>
      </c>
      <c r="AN781">
        <v>1400</v>
      </c>
      <c r="AO781" t="s">
        <v>118</v>
      </c>
      <c r="AP781">
        <v>48</v>
      </c>
      <c r="AQ781">
        <v>135</v>
      </c>
      <c r="AR781">
        <v>0</v>
      </c>
      <c r="AZ781">
        <v>1200</v>
      </c>
      <c r="BA781">
        <v>1</v>
      </c>
      <c r="BB781" t="str">
        <f t="shared" si="54"/>
        <v xml:space="preserve">N35DC   </v>
      </c>
      <c r="BC781">
        <v>1</v>
      </c>
      <c r="BE781">
        <v>0</v>
      </c>
      <c r="BF781">
        <v>0</v>
      </c>
      <c r="BG781">
        <v>0</v>
      </c>
      <c r="BH781">
        <v>1500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"17:46:34.550"</f>
        <v>17:46:34.550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341</v>
      </c>
      <c r="CR781">
        <v>0</v>
      </c>
      <c r="CW781">
        <v>16700581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"10/21/2020 17:46:26.618"</f>
        <v>10/21/2020 17:46:26.618</v>
      </c>
      <c r="C782" t="str">
        <f t="shared" si="53"/>
        <v>FFDFD3C0</v>
      </c>
      <c r="D782" t="s">
        <v>128</v>
      </c>
      <c r="E782">
        <v>9</v>
      </c>
      <c r="H782">
        <v>257</v>
      </c>
      <c r="I782" t="s">
        <v>129</v>
      </c>
      <c r="J782" t="s">
        <v>126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"17:46:34.547"</f>
        <v>17:46:34.547</v>
      </c>
      <c r="T782" t="str">
        <f>"17:46:34.147"</f>
        <v>17:46:34.147</v>
      </c>
      <c r="U782" t="str">
        <f t="shared" si="52"/>
        <v>A3E2C2</v>
      </c>
      <c r="V782">
        <v>0</v>
      </c>
      <c r="W782">
        <v>0</v>
      </c>
      <c r="X782">
        <v>1</v>
      </c>
      <c r="Z782">
        <v>0</v>
      </c>
      <c r="AA782">
        <v>10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1</v>
      </c>
      <c r="AH782">
        <v>0</v>
      </c>
      <c r="AI782" t="s">
        <v>440</v>
      </c>
      <c r="AJ782">
        <v>30.165389000000001</v>
      </c>
      <c r="AK782" t="s">
        <v>441</v>
      </c>
      <c r="AL782">
        <v>-89.896165999999994</v>
      </c>
      <c r="AM782">
        <v>100</v>
      </c>
      <c r="AN782">
        <v>1400</v>
      </c>
      <c r="AO782" t="s">
        <v>118</v>
      </c>
      <c r="AP782">
        <v>48</v>
      </c>
      <c r="AQ782">
        <v>135</v>
      </c>
      <c r="AR782">
        <v>0</v>
      </c>
      <c r="AZ782">
        <v>1200</v>
      </c>
      <c r="BA782">
        <v>1</v>
      </c>
      <c r="BB782" t="str">
        <f t="shared" si="54"/>
        <v xml:space="preserve">N35DC   </v>
      </c>
      <c r="BC782">
        <v>1</v>
      </c>
      <c r="BE782">
        <v>0</v>
      </c>
      <c r="BF782">
        <v>0</v>
      </c>
      <c r="BG782">
        <v>0</v>
      </c>
      <c r="BH782">
        <v>1500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"17:46:34.550"</f>
        <v>17:46:34.550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6</v>
      </c>
      <c r="CP782" t="s">
        <v>119</v>
      </c>
      <c r="CQ782">
        <v>341</v>
      </c>
      <c r="CR782">
        <v>0</v>
      </c>
      <c r="CW782">
        <v>16700581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"10/21/2020 17:46:26.618"</f>
        <v>10/21/2020 17:46:26.618</v>
      </c>
      <c r="C783" t="str">
        <f t="shared" si="53"/>
        <v>FFDFD3C0</v>
      </c>
      <c r="D783" t="s">
        <v>124</v>
      </c>
      <c r="E783">
        <v>2</v>
      </c>
      <c r="H783">
        <v>14</v>
      </c>
      <c r="I783" t="s">
        <v>125</v>
      </c>
      <c r="J783" t="s">
        <v>126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"17:46:34.547"</f>
        <v>17:46:34.547</v>
      </c>
      <c r="T783" t="str">
        <f>"17:46:34.147"</f>
        <v>17:46:34.147</v>
      </c>
      <c r="U783" t="str">
        <f t="shared" si="52"/>
        <v>A3E2C2</v>
      </c>
      <c r="V783">
        <v>0</v>
      </c>
      <c r="W783">
        <v>0</v>
      </c>
      <c r="X783">
        <v>1</v>
      </c>
      <c r="Z783">
        <v>0</v>
      </c>
      <c r="AA783">
        <v>10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1</v>
      </c>
      <c r="AH783">
        <v>0</v>
      </c>
      <c r="AI783" t="s">
        <v>440</v>
      </c>
      <c r="AJ783">
        <v>30.165389000000001</v>
      </c>
      <c r="AK783" t="s">
        <v>441</v>
      </c>
      <c r="AL783">
        <v>-89.896165999999994</v>
      </c>
      <c r="AM783">
        <v>100</v>
      </c>
      <c r="AN783">
        <v>1400</v>
      </c>
      <c r="AO783" t="s">
        <v>118</v>
      </c>
      <c r="AP783">
        <v>48</v>
      </c>
      <c r="AQ783">
        <v>135</v>
      </c>
      <c r="AR783">
        <v>0</v>
      </c>
      <c r="AZ783">
        <v>1200</v>
      </c>
      <c r="BA783">
        <v>1</v>
      </c>
      <c r="BB783" t="str">
        <f t="shared" si="54"/>
        <v xml:space="preserve">N35DC   </v>
      </c>
      <c r="BC783">
        <v>1</v>
      </c>
      <c r="BE783">
        <v>0</v>
      </c>
      <c r="BF783">
        <v>0</v>
      </c>
      <c r="BG783">
        <v>0</v>
      </c>
      <c r="BH783">
        <v>1500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"17:46:34.550"</f>
        <v>17:46:34.550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6</v>
      </c>
      <c r="CP783" t="s">
        <v>119</v>
      </c>
      <c r="CQ783">
        <v>341</v>
      </c>
      <c r="CR783">
        <v>0</v>
      </c>
      <c r="CW783">
        <v>16700581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"10/21/2020 17:46:26.618"</f>
        <v>10/21/2020 17:46:26.618</v>
      </c>
      <c r="C784" t="str">
        <f t="shared" si="53"/>
        <v>FFDFD3C0</v>
      </c>
      <c r="D784" t="s">
        <v>113</v>
      </c>
      <c r="E784">
        <v>4</v>
      </c>
      <c r="H784">
        <v>162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"17:46:34.547"</f>
        <v>17:46:34.547</v>
      </c>
      <c r="T784" t="str">
        <f>"17:46:34.147"</f>
        <v>17:46:34.147</v>
      </c>
      <c r="U784" t="str">
        <f t="shared" si="52"/>
        <v>A3E2C2</v>
      </c>
      <c r="V784">
        <v>0</v>
      </c>
      <c r="W784">
        <v>0</v>
      </c>
      <c r="X784">
        <v>1</v>
      </c>
      <c r="Z784">
        <v>0</v>
      </c>
      <c r="AA784">
        <v>10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1</v>
      </c>
      <c r="AH784">
        <v>0</v>
      </c>
      <c r="AI784" t="s">
        <v>440</v>
      </c>
      <c r="AJ784">
        <v>30.165389000000001</v>
      </c>
      <c r="AK784" t="s">
        <v>441</v>
      </c>
      <c r="AL784">
        <v>-89.896165999999994</v>
      </c>
      <c r="AM784">
        <v>100</v>
      </c>
      <c r="AN784">
        <v>1400</v>
      </c>
      <c r="AO784" t="s">
        <v>118</v>
      </c>
      <c r="AP784">
        <v>48</v>
      </c>
      <c r="AQ784">
        <v>135</v>
      </c>
      <c r="AR784">
        <v>0</v>
      </c>
      <c r="AZ784">
        <v>1200</v>
      </c>
      <c r="BA784">
        <v>1</v>
      </c>
      <c r="BB784" t="str">
        <f t="shared" si="54"/>
        <v xml:space="preserve">N35DC   </v>
      </c>
      <c r="BC784">
        <v>1</v>
      </c>
      <c r="BE784">
        <v>0</v>
      </c>
      <c r="BF784">
        <v>0</v>
      </c>
      <c r="BG784">
        <v>0</v>
      </c>
      <c r="BH784">
        <v>1500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"17:46:34.550"</f>
        <v>17:46:34.550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6</v>
      </c>
      <c r="CP784" t="s">
        <v>119</v>
      </c>
      <c r="CQ784">
        <v>341</v>
      </c>
      <c r="CR784">
        <v>0</v>
      </c>
      <c r="CW784">
        <v>16700581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"10/21/2020 17:46:27.469"</f>
        <v>10/21/2020 17:46:27.469</v>
      </c>
      <c r="C785" t="str">
        <f t="shared" si="53"/>
        <v>FFDFD3C0</v>
      </c>
      <c r="D785" t="s">
        <v>113</v>
      </c>
      <c r="E785">
        <v>4</v>
      </c>
      <c r="H785">
        <v>162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"17:46:35.414"</f>
        <v>17:46:35.414</v>
      </c>
      <c r="T785" t="str">
        <f>"17:46:35.014"</f>
        <v>17:46:35.014</v>
      </c>
      <c r="U785" t="str">
        <f t="shared" si="52"/>
        <v>A3E2C2</v>
      </c>
      <c r="V785">
        <v>0</v>
      </c>
      <c r="W785">
        <v>0</v>
      </c>
      <c r="X785">
        <v>1</v>
      </c>
      <c r="Z785">
        <v>0</v>
      </c>
      <c r="AA785">
        <v>10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1</v>
      </c>
      <c r="AH785">
        <v>0</v>
      </c>
      <c r="AI785" t="s">
        <v>442</v>
      </c>
      <c r="AJ785">
        <v>30.165946000000002</v>
      </c>
      <c r="AK785" t="s">
        <v>443</v>
      </c>
      <c r="AL785">
        <v>-89.895909000000003</v>
      </c>
      <c r="AM785">
        <v>100</v>
      </c>
      <c r="AN785">
        <v>1400</v>
      </c>
      <c r="AO785" t="s">
        <v>118</v>
      </c>
      <c r="AP785">
        <v>48</v>
      </c>
      <c r="AQ785">
        <v>135</v>
      </c>
      <c r="AR785">
        <v>0</v>
      </c>
      <c r="AZ785">
        <v>1200</v>
      </c>
      <c r="BA785">
        <v>1</v>
      </c>
      <c r="BB785" t="str">
        <f t="shared" si="54"/>
        <v xml:space="preserve">N35DC   </v>
      </c>
      <c r="BC785">
        <v>1</v>
      </c>
      <c r="BE785">
        <v>0</v>
      </c>
      <c r="BF785">
        <v>0</v>
      </c>
      <c r="BG785">
        <v>0</v>
      </c>
      <c r="BH785">
        <v>1500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"17:46:35.420"</f>
        <v>17:46:35.420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6</v>
      </c>
      <c r="CP785" t="s">
        <v>119</v>
      </c>
      <c r="CQ785">
        <v>341</v>
      </c>
      <c r="CR785">
        <v>0</v>
      </c>
      <c r="CW785">
        <v>16701214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"10/21/2020 17:46:27.469"</f>
        <v>10/21/2020 17:46:27.469</v>
      </c>
      <c r="C786" t="str">
        <f t="shared" si="53"/>
        <v>FFDFD3C0</v>
      </c>
      <c r="D786" t="s">
        <v>133</v>
      </c>
      <c r="E786">
        <v>1</v>
      </c>
      <c r="F786">
        <v>1001</v>
      </c>
      <c r="G786" t="s">
        <v>114</v>
      </c>
      <c r="J786" t="s">
        <v>134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"17:46:35.414"</f>
        <v>17:46:35.414</v>
      </c>
      <c r="T786" t="str">
        <f>"17:46:35.014"</f>
        <v>17:46:35.014</v>
      </c>
      <c r="U786" t="str">
        <f t="shared" si="52"/>
        <v>A3E2C2</v>
      </c>
      <c r="V786">
        <v>0</v>
      </c>
      <c r="W786">
        <v>0</v>
      </c>
      <c r="X786">
        <v>1</v>
      </c>
      <c r="Z786">
        <v>0</v>
      </c>
      <c r="AA786">
        <v>10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1</v>
      </c>
      <c r="AH786">
        <v>0</v>
      </c>
      <c r="AI786" t="s">
        <v>442</v>
      </c>
      <c r="AJ786">
        <v>30.165946000000002</v>
      </c>
      <c r="AK786" t="s">
        <v>443</v>
      </c>
      <c r="AL786">
        <v>-89.895909000000003</v>
      </c>
      <c r="AM786">
        <v>100</v>
      </c>
      <c r="AN786">
        <v>1400</v>
      </c>
      <c r="AO786" t="s">
        <v>118</v>
      </c>
      <c r="AP786">
        <v>48</v>
      </c>
      <c r="AQ786">
        <v>135</v>
      </c>
      <c r="AR786">
        <v>0</v>
      </c>
      <c r="AZ786">
        <v>1200</v>
      </c>
      <c r="BA786">
        <v>1</v>
      </c>
      <c r="BB786" t="str">
        <f t="shared" si="54"/>
        <v xml:space="preserve">N35DC   </v>
      </c>
      <c r="BC786">
        <v>1</v>
      </c>
      <c r="BE786">
        <v>0</v>
      </c>
      <c r="BF786">
        <v>0</v>
      </c>
      <c r="BG786">
        <v>0</v>
      </c>
      <c r="BH786">
        <v>1500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"17:46:35.420"</f>
        <v>17:46:35.420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6</v>
      </c>
      <c r="CP786" t="s">
        <v>119</v>
      </c>
      <c r="CQ786">
        <v>341</v>
      </c>
      <c r="CR786">
        <v>0</v>
      </c>
      <c r="CW786">
        <v>16701214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"10/21/2020 17:46:27.469"</f>
        <v>10/21/2020 17:46:27.469</v>
      </c>
      <c r="C787" t="str">
        <f t="shared" si="53"/>
        <v>FFDFD3C0</v>
      </c>
      <c r="D787" t="s">
        <v>130</v>
      </c>
      <c r="E787">
        <v>3</v>
      </c>
      <c r="F787">
        <v>2003</v>
      </c>
      <c r="G787" t="s">
        <v>131</v>
      </c>
      <c r="J787" t="s">
        <v>132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"17:46:35.414"</f>
        <v>17:46:35.414</v>
      </c>
      <c r="T787" t="str">
        <f>"17:46:35.014"</f>
        <v>17:46:35.014</v>
      </c>
      <c r="U787" t="str">
        <f t="shared" si="52"/>
        <v>A3E2C2</v>
      </c>
      <c r="V787">
        <v>0</v>
      </c>
      <c r="W787">
        <v>0</v>
      </c>
      <c r="X787">
        <v>1</v>
      </c>
      <c r="Z787">
        <v>0</v>
      </c>
      <c r="AA787">
        <v>10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1</v>
      </c>
      <c r="AH787">
        <v>0</v>
      </c>
      <c r="AI787" t="s">
        <v>442</v>
      </c>
      <c r="AJ787">
        <v>30.165946000000002</v>
      </c>
      <c r="AK787" t="s">
        <v>443</v>
      </c>
      <c r="AL787">
        <v>-89.895909000000003</v>
      </c>
      <c r="AM787">
        <v>100</v>
      </c>
      <c r="AN787">
        <v>1400</v>
      </c>
      <c r="AO787" t="s">
        <v>118</v>
      </c>
      <c r="AP787">
        <v>48</v>
      </c>
      <c r="AQ787">
        <v>135</v>
      </c>
      <c r="AR787">
        <v>0</v>
      </c>
      <c r="AZ787">
        <v>1200</v>
      </c>
      <c r="BA787">
        <v>1</v>
      </c>
      <c r="BB787" t="str">
        <f t="shared" si="54"/>
        <v xml:space="preserve">N35DC   </v>
      </c>
      <c r="BC787">
        <v>1</v>
      </c>
      <c r="BE787">
        <v>0</v>
      </c>
      <c r="BF787">
        <v>0</v>
      </c>
      <c r="BG787">
        <v>0</v>
      </c>
      <c r="BH787">
        <v>1500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"17:46:35.420"</f>
        <v>17:46:35.420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6</v>
      </c>
      <c r="CP787" t="s">
        <v>119</v>
      </c>
      <c r="CQ787">
        <v>341</v>
      </c>
      <c r="CR787">
        <v>0</v>
      </c>
      <c r="CW787">
        <v>16701214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"10/21/2020 17:46:27.469"</f>
        <v>10/21/2020 17:46:27.469</v>
      </c>
      <c r="C788" t="str">
        <f t="shared" si="53"/>
        <v>FFDFD3C0</v>
      </c>
      <c r="D788" t="s">
        <v>128</v>
      </c>
      <c r="E788">
        <v>9</v>
      </c>
      <c r="H788">
        <v>257</v>
      </c>
      <c r="I788" t="s">
        <v>129</v>
      </c>
      <c r="J788" t="s">
        <v>126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"17:46:35.414"</f>
        <v>17:46:35.414</v>
      </c>
      <c r="T788" t="str">
        <f>"17:46:35.014"</f>
        <v>17:46:35.014</v>
      </c>
      <c r="U788" t="str">
        <f t="shared" si="52"/>
        <v>A3E2C2</v>
      </c>
      <c r="V788">
        <v>0</v>
      </c>
      <c r="W788">
        <v>0</v>
      </c>
      <c r="X788">
        <v>1</v>
      </c>
      <c r="Z788">
        <v>0</v>
      </c>
      <c r="AA788">
        <v>10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1</v>
      </c>
      <c r="AH788">
        <v>0</v>
      </c>
      <c r="AI788" t="s">
        <v>442</v>
      </c>
      <c r="AJ788">
        <v>30.165946000000002</v>
      </c>
      <c r="AK788" t="s">
        <v>443</v>
      </c>
      <c r="AL788">
        <v>-89.895909000000003</v>
      </c>
      <c r="AM788">
        <v>100</v>
      </c>
      <c r="AN788">
        <v>1400</v>
      </c>
      <c r="AO788" t="s">
        <v>118</v>
      </c>
      <c r="AP788">
        <v>48</v>
      </c>
      <c r="AQ788">
        <v>135</v>
      </c>
      <c r="AR788">
        <v>0</v>
      </c>
      <c r="AZ788">
        <v>1200</v>
      </c>
      <c r="BA788">
        <v>1</v>
      </c>
      <c r="BB788" t="str">
        <f t="shared" si="54"/>
        <v xml:space="preserve">N35DC   </v>
      </c>
      <c r="BC788">
        <v>1</v>
      </c>
      <c r="BE788">
        <v>0</v>
      </c>
      <c r="BF788">
        <v>0</v>
      </c>
      <c r="BG788">
        <v>0</v>
      </c>
      <c r="BH788">
        <v>1500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"17:46:35.420"</f>
        <v>17:46:35.420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6</v>
      </c>
      <c r="CP788" t="s">
        <v>119</v>
      </c>
      <c r="CQ788">
        <v>341</v>
      </c>
      <c r="CR788">
        <v>0</v>
      </c>
      <c r="CW788">
        <v>16701214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"10/21/2020 17:46:27.469"</f>
        <v>10/21/2020 17:46:27.469</v>
      </c>
      <c r="C789" t="str">
        <f t="shared" si="53"/>
        <v>FFDFD3C0</v>
      </c>
      <c r="D789" t="s">
        <v>124</v>
      </c>
      <c r="E789">
        <v>2</v>
      </c>
      <c r="H789">
        <v>14</v>
      </c>
      <c r="I789" t="s">
        <v>125</v>
      </c>
      <c r="J789" t="s">
        <v>126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"17:46:35.414"</f>
        <v>17:46:35.414</v>
      </c>
      <c r="T789" t="str">
        <f>"17:46:35.014"</f>
        <v>17:46:35.014</v>
      </c>
      <c r="U789" t="str">
        <f t="shared" si="52"/>
        <v>A3E2C2</v>
      </c>
      <c r="V789">
        <v>0</v>
      </c>
      <c r="W789">
        <v>0</v>
      </c>
      <c r="X789">
        <v>1</v>
      </c>
      <c r="Z789">
        <v>0</v>
      </c>
      <c r="AA789">
        <v>10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1</v>
      </c>
      <c r="AH789">
        <v>0</v>
      </c>
      <c r="AI789" t="s">
        <v>442</v>
      </c>
      <c r="AJ789">
        <v>30.165946000000002</v>
      </c>
      <c r="AK789" t="s">
        <v>443</v>
      </c>
      <c r="AL789">
        <v>-89.895909000000003</v>
      </c>
      <c r="AM789">
        <v>100</v>
      </c>
      <c r="AN789">
        <v>1400</v>
      </c>
      <c r="AO789" t="s">
        <v>118</v>
      </c>
      <c r="AP789">
        <v>48</v>
      </c>
      <c r="AQ789">
        <v>135</v>
      </c>
      <c r="AR789">
        <v>0</v>
      </c>
      <c r="AZ789">
        <v>1200</v>
      </c>
      <c r="BA789">
        <v>1</v>
      </c>
      <c r="BB789" t="str">
        <f t="shared" si="54"/>
        <v xml:space="preserve">N35DC   </v>
      </c>
      <c r="BC789">
        <v>1</v>
      </c>
      <c r="BE789">
        <v>0</v>
      </c>
      <c r="BF789">
        <v>0</v>
      </c>
      <c r="BG789">
        <v>0</v>
      </c>
      <c r="BH789">
        <v>1500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"17:46:35.420"</f>
        <v>17:46:35.420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341</v>
      </c>
      <c r="CR789">
        <v>0</v>
      </c>
      <c r="CW789">
        <v>16701214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"10/21/2020 17:46:28.377"</f>
        <v>10/21/2020 17:46:28.377</v>
      </c>
      <c r="C790" t="str">
        <f t="shared" si="53"/>
        <v>FFDFD3C0</v>
      </c>
      <c r="D790" t="s">
        <v>113</v>
      </c>
      <c r="E790">
        <v>4</v>
      </c>
      <c r="H790">
        <v>162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"17:46:36.305"</f>
        <v>17:46:36.305</v>
      </c>
      <c r="T790" t="str">
        <f>"17:46:36.205"</f>
        <v>17:46:36.205</v>
      </c>
      <c r="U790" t="str">
        <f t="shared" si="52"/>
        <v>A3E2C2</v>
      </c>
      <c r="V790">
        <v>0</v>
      </c>
      <c r="W790">
        <v>0</v>
      </c>
      <c r="X790">
        <v>1</v>
      </c>
      <c r="Z790">
        <v>0</v>
      </c>
      <c r="AA790">
        <v>10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1</v>
      </c>
      <c r="AH790">
        <v>0</v>
      </c>
      <c r="AI790" t="s">
        <v>444</v>
      </c>
      <c r="AJ790">
        <v>30.166504</v>
      </c>
      <c r="AK790" t="s">
        <v>445</v>
      </c>
      <c r="AL790">
        <v>-89.895694000000006</v>
      </c>
      <c r="AM790">
        <v>100</v>
      </c>
      <c r="AN790">
        <v>1400</v>
      </c>
      <c r="AO790" t="s">
        <v>118</v>
      </c>
      <c r="AP790">
        <v>48</v>
      </c>
      <c r="AQ790">
        <v>135</v>
      </c>
      <c r="AR790">
        <v>0</v>
      </c>
      <c r="AZ790">
        <v>1200</v>
      </c>
      <c r="BA790">
        <v>1</v>
      </c>
      <c r="BB790" t="str">
        <f t="shared" si="54"/>
        <v xml:space="preserve">N35DC   </v>
      </c>
      <c r="BC790">
        <v>1</v>
      </c>
      <c r="BE790">
        <v>0</v>
      </c>
      <c r="BF790">
        <v>0</v>
      </c>
      <c r="BG790">
        <v>0</v>
      </c>
      <c r="BH790">
        <v>1475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"17:46:36.305"</f>
        <v>17:46:36.305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6</v>
      </c>
      <c r="CP790" t="s">
        <v>119</v>
      </c>
      <c r="CQ790">
        <v>341</v>
      </c>
      <c r="CR790">
        <v>0</v>
      </c>
      <c r="CW790">
        <v>16701945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"10/21/2020 17:46:28.377"</f>
        <v>10/21/2020 17:46:28.377</v>
      </c>
      <c r="C791" t="str">
        <f t="shared" si="53"/>
        <v>FFDFD3C0</v>
      </c>
      <c r="D791" t="s">
        <v>133</v>
      </c>
      <c r="E791">
        <v>1</v>
      </c>
      <c r="F791">
        <v>1001</v>
      </c>
      <c r="G791" t="s">
        <v>114</v>
      </c>
      <c r="J791" t="s">
        <v>134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"17:46:36.305"</f>
        <v>17:46:36.305</v>
      </c>
      <c r="T791" t="str">
        <f>"17:46:36.205"</f>
        <v>17:46:36.205</v>
      </c>
      <c r="U791" t="str">
        <f t="shared" si="52"/>
        <v>A3E2C2</v>
      </c>
      <c r="V791">
        <v>0</v>
      </c>
      <c r="W791">
        <v>0</v>
      </c>
      <c r="X791">
        <v>1</v>
      </c>
      <c r="Z791">
        <v>0</v>
      </c>
      <c r="AA791">
        <v>10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1</v>
      </c>
      <c r="AH791">
        <v>0</v>
      </c>
      <c r="AI791" t="s">
        <v>444</v>
      </c>
      <c r="AJ791">
        <v>30.166504</v>
      </c>
      <c r="AK791" t="s">
        <v>445</v>
      </c>
      <c r="AL791">
        <v>-89.895694000000006</v>
      </c>
      <c r="AM791">
        <v>100</v>
      </c>
      <c r="AN791">
        <v>1400</v>
      </c>
      <c r="AO791" t="s">
        <v>118</v>
      </c>
      <c r="AP791">
        <v>48</v>
      </c>
      <c r="AQ791">
        <v>135</v>
      </c>
      <c r="AR791">
        <v>0</v>
      </c>
      <c r="AZ791">
        <v>1200</v>
      </c>
      <c r="BA791">
        <v>1</v>
      </c>
      <c r="BB791" t="str">
        <f t="shared" si="54"/>
        <v xml:space="preserve">N35DC   </v>
      </c>
      <c r="BC791">
        <v>1</v>
      </c>
      <c r="BE791">
        <v>0</v>
      </c>
      <c r="BF791">
        <v>0</v>
      </c>
      <c r="BG791">
        <v>0</v>
      </c>
      <c r="BH791">
        <v>1475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"17:46:36.305"</f>
        <v>17:46:36.305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6</v>
      </c>
      <c r="CP791" t="s">
        <v>119</v>
      </c>
      <c r="CQ791">
        <v>341</v>
      </c>
      <c r="CR791">
        <v>0</v>
      </c>
      <c r="CW791">
        <v>16701945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"10/21/2020 17:46:28.377"</f>
        <v>10/21/2020 17:46:28.377</v>
      </c>
      <c r="C792" t="str">
        <f t="shared" si="53"/>
        <v>FFDFD3C0</v>
      </c>
      <c r="D792" t="s">
        <v>130</v>
      </c>
      <c r="E792">
        <v>3</v>
      </c>
      <c r="F792">
        <v>2003</v>
      </c>
      <c r="G792" t="s">
        <v>131</v>
      </c>
      <c r="J792" t="s">
        <v>132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"17:46:36.305"</f>
        <v>17:46:36.305</v>
      </c>
      <c r="T792" t="str">
        <f>"17:46:36.205"</f>
        <v>17:46:36.205</v>
      </c>
      <c r="U792" t="str">
        <f t="shared" si="52"/>
        <v>A3E2C2</v>
      </c>
      <c r="V792">
        <v>0</v>
      </c>
      <c r="W792">
        <v>0</v>
      </c>
      <c r="X792">
        <v>1</v>
      </c>
      <c r="Z792">
        <v>0</v>
      </c>
      <c r="AA792">
        <v>10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1</v>
      </c>
      <c r="AH792">
        <v>0</v>
      </c>
      <c r="AI792" t="s">
        <v>444</v>
      </c>
      <c r="AJ792">
        <v>30.166504</v>
      </c>
      <c r="AK792" t="s">
        <v>445</v>
      </c>
      <c r="AL792">
        <v>-89.895694000000006</v>
      </c>
      <c r="AM792">
        <v>100</v>
      </c>
      <c r="AN792">
        <v>1400</v>
      </c>
      <c r="AO792" t="s">
        <v>118</v>
      </c>
      <c r="AP792">
        <v>48</v>
      </c>
      <c r="AQ792">
        <v>135</v>
      </c>
      <c r="AR792">
        <v>0</v>
      </c>
      <c r="AZ792">
        <v>1200</v>
      </c>
      <c r="BA792">
        <v>1</v>
      </c>
      <c r="BB792" t="str">
        <f t="shared" si="54"/>
        <v xml:space="preserve">N35DC   </v>
      </c>
      <c r="BC792">
        <v>1</v>
      </c>
      <c r="BE792">
        <v>0</v>
      </c>
      <c r="BF792">
        <v>0</v>
      </c>
      <c r="BG792">
        <v>0</v>
      </c>
      <c r="BH792">
        <v>1475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"17:46:36.305"</f>
        <v>17:46:36.305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6</v>
      </c>
      <c r="CP792" t="s">
        <v>119</v>
      </c>
      <c r="CQ792">
        <v>341</v>
      </c>
      <c r="CR792">
        <v>0</v>
      </c>
      <c r="CW792">
        <v>16701945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"10/21/2020 17:46:28.377"</f>
        <v>10/21/2020 17:46:28.377</v>
      </c>
      <c r="C793" t="str">
        <f t="shared" si="53"/>
        <v>FFDFD3C0</v>
      </c>
      <c r="D793" t="s">
        <v>128</v>
      </c>
      <c r="E793">
        <v>9</v>
      </c>
      <c r="H793">
        <v>257</v>
      </c>
      <c r="I793" t="s">
        <v>129</v>
      </c>
      <c r="J793" t="s">
        <v>126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"17:46:36.305"</f>
        <v>17:46:36.305</v>
      </c>
      <c r="T793" t="str">
        <f>"17:46:36.205"</f>
        <v>17:46:36.205</v>
      </c>
      <c r="U793" t="str">
        <f t="shared" si="52"/>
        <v>A3E2C2</v>
      </c>
      <c r="V793">
        <v>0</v>
      </c>
      <c r="W793">
        <v>0</v>
      </c>
      <c r="X793">
        <v>1</v>
      </c>
      <c r="Z793">
        <v>0</v>
      </c>
      <c r="AA793">
        <v>10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1</v>
      </c>
      <c r="AH793">
        <v>0</v>
      </c>
      <c r="AI793" t="s">
        <v>444</v>
      </c>
      <c r="AJ793">
        <v>30.166504</v>
      </c>
      <c r="AK793" t="s">
        <v>445</v>
      </c>
      <c r="AL793">
        <v>-89.895694000000006</v>
      </c>
      <c r="AM793">
        <v>100</v>
      </c>
      <c r="AN793">
        <v>1400</v>
      </c>
      <c r="AO793" t="s">
        <v>118</v>
      </c>
      <c r="AP793">
        <v>48</v>
      </c>
      <c r="AQ793">
        <v>135</v>
      </c>
      <c r="AR793">
        <v>0</v>
      </c>
      <c r="AZ793">
        <v>1200</v>
      </c>
      <c r="BA793">
        <v>1</v>
      </c>
      <c r="BB793" t="str">
        <f t="shared" si="54"/>
        <v xml:space="preserve">N35DC   </v>
      </c>
      <c r="BC793">
        <v>1</v>
      </c>
      <c r="BE793">
        <v>0</v>
      </c>
      <c r="BF793">
        <v>0</v>
      </c>
      <c r="BG793">
        <v>0</v>
      </c>
      <c r="BH793">
        <v>1475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"17:46:36.305"</f>
        <v>17:46:36.305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6</v>
      </c>
      <c r="CP793" t="s">
        <v>119</v>
      </c>
      <c r="CQ793">
        <v>341</v>
      </c>
      <c r="CR793">
        <v>0</v>
      </c>
      <c r="CW793">
        <v>16701945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"10/21/2020 17:46:28.377"</f>
        <v>10/21/2020 17:46:28.377</v>
      </c>
      <c r="C794" t="str">
        <f t="shared" si="53"/>
        <v>FFDFD3C0</v>
      </c>
      <c r="D794" t="s">
        <v>124</v>
      </c>
      <c r="E794">
        <v>2</v>
      </c>
      <c r="H794">
        <v>14</v>
      </c>
      <c r="I794" t="s">
        <v>125</v>
      </c>
      <c r="J794" t="s">
        <v>126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"17:46:36.305"</f>
        <v>17:46:36.305</v>
      </c>
      <c r="T794" t="str">
        <f>"17:46:36.205"</f>
        <v>17:46:36.205</v>
      </c>
      <c r="U794" t="str">
        <f t="shared" si="52"/>
        <v>A3E2C2</v>
      </c>
      <c r="V794">
        <v>0</v>
      </c>
      <c r="W794">
        <v>0</v>
      </c>
      <c r="X794">
        <v>1</v>
      </c>
      <c r="Z794">
        <v>0</v>
      </c>
      <c r="AA794">
        <v>10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1</v>
      </c>
      <c r="AH794">
        <v>0</v>
      </c>
      <c r="AI794" t="s">
        <v>444</v>
      </c>
      <c r="AJ794">
        <v>30.166504</v>
      </c>
      <c r="AK794" t="s">
        <v>445</v>
      </c>
      <c r="AL794">
        <v>-89.895694000000006</v>
      </c>
      <c r="AM794">
        <v>100</v>
      </c>
      <c r="AN794">
        <v>1400</v>
      </c>
      <c r="AO794" t="s">
        <v>118</v>
      </c>
      <c r="AP794">
        <v>48</v>
      </c>
      <c r="AQ794">
        <v>135</v>
      </c>
      <c r="AR794">
        <v>0</v>
      </c>
      <c r="AZ794">
        <v>1200</v>
      </c>
      <c r="BA794">
        <v>1</v>
      </c>
      <c r="BB794" t="str">
        <f t="shared" si="54"/>
        <v xml:space="preserve">N35DC   </v>
      </c>
      <c r="BC794">
        <v>1</v>
      </c>
      <c r="BE794">
        <v>0</v>
      </c>
      <c r="BF794">
        <v>0</v>
      </c>
      <c r="BG794">
        <v>0</v>
      </c>
      <c r="BH794">
        <v>1475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"17:46:36.305"</f>
        <v>17:46:36.305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6</v>
      </c>
      <c r="CP794" t="s">
        <v>119</v>
      </c>
      <c r="CQ794">
        <v>341</v>
      </c>
      <c r="CR794">
        <v>0</v>
      </c>
      <c r="CW794">
        <v>16701945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"10/21/2020 17:46:30.611"</f>
        <v>10/21/2020 17:46:30.611</v>
      </c>
      <c r="C795" t="str">
        <f t="shared" si="53"/>
        <v>FFDFD3C0</v>
      </c>
      <c r="D795" t="s">
        <v>130</v>
      </c>
      <c r="E795">
        <v>3</v>
      </c>
      <c r="F795">
        <v>2003</v>
      </c>
      <c r="G795" t="s">
        <v>131</v>
      </c>
      <c r="J795" t="s">
        <v>132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"17:46:38.539"</f>
        <v>17:46:38.539</v>
      </c>
      <c r="T795" t="str">
        <f>"17:46:38.339"</f>
        <v>17:46:38.339</v>
      </c>
      <c r="U795" t="str">
        <f t="shared" si="52"/>
        <v>A3E2C2</v>
      </c>
      <c r="V795">
        <v>0</v>
      </c>
      <c r="W795">
        <v>0</v>
      </c>
      <c r="X795">
        <v>1</v>
      </c>
      <c r="Z795">
        <v>0</v>
      </c>
      <c r="AA795">
        <v>10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1</v>
      </c>
      <c r="AH795">
        <v>0</v>
      </c>
      <c r="AI795" t="s">
        <v>446</v>
      </c>
      <c r="AJ795">
        <v>30.167898999999998</v>
      </c>
      <c r="AK795" t="s">
        <v>447</v>
      </c>
      <c r="AL795">
        <v>-89.895135999999994</v>
      </c>
      <c r="AM795">
        <v>100</v>
      </c>
      <c r="AN795">
        <v>1400</v>
      </c>
      <c r="AO795" t="s">
        <v>118</v>
      </c>
      <c r="AP795">
        <v>48</v>
      </c>
      <c r="AQ795">
        <v>135</v>
      </c>
      <c r="AR795">
        <v>64</v>
      </c>
      <c r="AZ795">
        <v>1200</v>
      </c>
      <c r="BA795">
        <v>1</v>
      </c>
      <c r="BB795" t="str">
        <f t="shared" si="54"/>
        <v xml:space="preserve">N35DC   </v>
      </c>
      <c r="BC795">
        <v>1</v>
      </c>
      <c r="BE795">
        <v>0</v>
      </c>
      <c r="BF795">
        <v>0</v>
      </c>
      <c r="BG795">
        <v>0</v>
      </c>
      <c r="BH795">
        <v>1475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"17:46:38.540"</f>
        <v>17:46:38.540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6</v>
      </c>
      <c r="CP795" t="s">
        <v>119</v>
      </c>
      <c r="CQ795">
        <v>341</v>
      </c>
      <c r="CR795">
        <v>0</v>
      </c>
      <c r="CW795">
        <v>16703686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"10/21/2020 17:46:30.611"</f>
        <v>10/21/2020 17:46:30.611</v>
      </c>
      <c r="C796" t="str">
        <f t="shared" si="53"/>
        <v>FFDFD3C0</v>
      </c>
      <c r="D796" t="s">
        <v>128</v>
      </c>
      <c r="E796">
        <v>9</v>
      </c>
      <c r="H796">
        <v>257</v>
      </c>
      <c r="I796" t="s">
        <v>129</v>
      </c>
      <c r="J796" t="s">
        <v>126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"17:46:38.539"</f>
        <v>17:46:38.539</v>
      </c>
      <c r="T796" t="str">
        <f>"17:46:38.339"</f>
        <v>17:46:38.339</v>
      </c>
      <c r="U796" t="str">
        <f t="shared" si="52"/>
        <v>A3E2C2</v>
      </c>
      <c r="V796">
        <v>0</v>
      </c>
      <c r="W796">
        <v>0</v>
      </c>
      <c r="X796">
        <v>1</v>
      </c>
      <c r="Z796">
        <v>0</v>
      </c>
      <c r="AA796">
        <v>10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1</v>
      </c>
      <c r="AH796">
        <v>0</v>
      </c>
      <c r="AI796" t="s">
        <v>446</v>
      </c>
      <c r="AJ796">
        <v>30.167898999999998</v>
      </c>
      <c r="AK796" t="s">
        <v>447</v>
      </c>
      <c r="AL796">
        <v>-89.895135999999994</v>
      </c>
      <c r="AM796">
        <v>100</v>
      </c>
      <c r="AN796">
        <v>1400</v>
      </c>
      <c r="AO796" t="s">
        <v>118</v>
      </c>
      <c r="AP796">
        <v>48</v>
      </c>
      <c r="AQ796">
        <v>135</v>
      </c>
      <c r="AR796">
        <v>64</v>
      </c>
      <c r="AZ796">
        <v>1200</v>
      </c>
      <c r="BA796">
        <v>1</v>
      </c>
      <c r="BB796" t="str">
        <f t="shared" si="54"/>
        <v xml:space="preserve">N35DC   </v>
      </c>
      <c r="BC796">
        <v>1</v>
      </c>
      <c r="BE796">
        <v>0</v>
      </c>
      <c r="BF796">
        <v>0</v>
      </c>
      <c r="BG796">
        <v>0</v>
      </c>
      <c r="BH796">
        <v>1475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"17:46:38.540"</f>
        <v>17:46:38.540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6</v>
      </c>
      <c r="CP796" t="s">
        <v>119</v>
      </c>
      <c r="CQ796">
        <v>341</v>
      </c>
      <c r="CR796">
        <v>0</v>
      </c>
      <c r="CW796">
        <v>16703686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"10/21/2020 17:46:30.611"</f>
        <v>10/21/2020 17:46:30.611</v>
      </c>
      <c r="C797" t="str">
        <f t="shared" si="53"/>
        <v>FFDFD3C0</v>
      </c>
      <c r="D797" t="s">
        <v>124</v>
      </c>
      <c r="E797">
        <v>2</v>
      </c>
      <c r="H797">
        <v>14</v>
      </c>
      <c r="I797" t="s">
        <v>125</v>
      </c>
      <c r="J797" t="s">
        <v>126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"17:46:38.539"</f>
        <v>17:46:38.539</v>
      </c>
      <c r="T797" t="str">
        <f>"17:46:38.339"</f>
        <v>17:46:38.339</v>
      </c>
      <c r="U797" t="str">
        <f t="shared" si="52"/>
        <v>A3E2C2</v>
      </c>
      <c r="V797">
        <v>0</v>
      </c>
      <c r="W797">
        <v>0</v>
      </c>
      <c r="X797">
        <v>1</v>
      </c>
      <c r="Z797">
        <v>0</v>
      </c>
      <c r="AA797">
        <v>10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1</v>
      </c>
      <c r="AH797">
        <v>0</v>
      </c>
      <c r="AI797" t="s">
        <v>446</v>
      </c>
      <c r="AJ797">
        <v>30.167898999999998</v>
      </c>
      <c r="AK797" t="s">
        <v>447</v>
      </c>
      <c r="AL797">
        <v>-89.895135999999994</v>
      </c>
      <c r="AM797">
        <v>100</v>
      </c>
      <c r="AN797">
        <v>1400</v>
      </c>
      <c r="AO797" t="s">
        <v>118</v>
      </c>
      <c r="AP797">
        <v>48</v>
      </c>
      <c r="AQ797">
        <v>135</v>
      </c>
      <c r="AR797">
        <v>64</v>
      </c>
      <c r="AZ797">
        <v>1200</v>
      </c>
      <c r="BA797">
        <v>1</v>
      </c>
      <c r="BB797" t="str">
        <f t="shared" si="54"/>
        <v xml:space="preserve">N35DC   </v>
      </c>
      <c r="BC797">
        <v>1</v>
      </c>
      <c r="BE797">
        <v>0</v>
      </c>
      <c r="BF797">
        <v>0</v>
      </c>
      <c r="BG797">
        <v>0</v>
      </c>
      <c r="BH797">
        <v>1475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"17:46:38.540"</f>
        <v>17:46:38.540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6</v>
      </c>
      <c r="CP797" t="s">
        <v>119</v>
      </c>
      <c r="CQ797">
        <v>341</v>
      </c>
      <c r="CR797">
        <v>0</v>
      </c>
      <c r="CW797">
        <v>16703686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"10/21/2020 17:46:30.611"</f>
        <v>10/21/2020 17:46:30.611</v>
      </c>
      <c r="C798" t="str">
        <f t="shared" si="53"/>
        <v>FFDFD3C0</v>
      </c>
      <c r="D798" t="s">
        <v>113</v>
      </c>
      <c r="E798">
        <v>4</v>
      </c>
      <c r="H798">
        <v>162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"17:46:38.539"</f>
        <v>17:46:38.539</v>
      </c>
      <c r="T798" t="str">
        <f>"17:46:38.339"</f>
        <v>17:46:38.339</v>
      </c>
      <c r="U798" t="str">
        <f t="shared" si="52"/>
        <v>A3E2C2</v>
      </c>
      <c r="V798">
        <v>0</v>
      </c>
      <c r="W798">
        <v>0</v>
      </c>
      <c r="X798">
        <v>1</v>
      </c>
      <c r="Z798">
        <v>0</v>
      </c>
      <c r="AA798">
        <v>10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1</v>
      </c>
      <c r="AH798">
        <v>0</v>
      </c>
      <c r="AI798" t="s">
        <v>446</v>
      </c>
      <c r="AJ798">
        <v>30.167898999999998</v>
      </c>
      <c r="AK798" t="s">
        <v>447</v>
      </c>
      <c r="AL798">
        <v>-89.895135999999994</v>
      </c>
      <c r="AM798">
        <v>100</v>
      </c>
      <c r="AN798">
        <v>1400</v>
      </c>
      <c r="AO798" t="s">
        <v>118</v>
      </c>
      <c r="AP798">
        <v>48</v>
      </c>
      <c r="AQ798">
        <v>135</v>
      </c>
      <c r="AR798">
        <v>64</v>
      </c>
      <c r="AZ798">
        <v>1200</v>
      </c>
      <c r="BA798">
        <v>1</v>
      </c>
      <c r="BB798" t="str">
        <f t="shared" si="54"/>
        <v xml:space="preserve">N35DC   </v>
      </c>
      <c r="BC798">
        <v>1</v>
      </c>
      <c r="BE798">
        <v>0</v>
      </c>
      <c r="BF798">
        <v>0</v>
      </c>
      <c r="BG798">
        <v>0</v>
      </c>
      <c r="BH798">
        <v>1475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"17:46:38.540"</f>
        <v>17:46:38.540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6</v>
      </c>
      <c r="CP798" t="s">
        <v>119</v>
      </c>
      <c r="CQ798">
        <v>341</v>
      </c>
      <c r="CR798">
        <v>0</v>
      </c>
      <c r="CW798">
        <v>16703686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"10/21/2020 17:46:30.611"</f>
        <v>10/21/2020 17:46:30.611</v>
      </c>
      <c r="C799" t="str">
        <f t="shared" si="53"/>
        <v>FFDFD3C0</v>
      </c>
      <c r="D799" t="s">
        <v>133</v>
      </c>
      <c r="E799">
        <v>1</v>
      </c>
      <c r="F799">
        <v>1001</v>
      </c>
      <c r="G799" t="s">
        <v>114</v>
      </c>
      <c r="J799" t="s">
        <v>134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"17:46:38.539"</f>
        <v>17:46:38.539</v>
      </c>
      <c r="T799" t="str">
        <f>"17:46:38.339"</f>
        <v>17:46:38.339</v>
      </c>
      <c r="U799" t="str">
        <f t="shared" si="52"/>
        <v>A3E2C2</v>
      </c>
      <c r="V799">
        <v>0</v>
      </c>
      <c r="W799">
        <v>0</v>
      </c>
      <c r="X799">
        <v>1</v>
      </c>
      <c r="Z799">
        <v>0</v>
      </c>
      <c r="AA799">
        <v>10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1</v>
      </c>
      <c r="AH799">
        <v>0</v>
      </c>
      <c r="AI799" t="s">
        <v>446</v>
      </c>
      <c r="AJ799">
        <v>30.167898999999998</v>
      </c>
      <c r="AK799" t="s">
        <v>447</v>
      </c>
      <c r="AL799">
        <v>-89.895135999999994</v>
      </c>
      <c r="AM799">
        <v>100</v>
      </c>
      <c r="AN799">
        <v>1400</v>
      </c>
      <c r="AO799" t="s">
        <v>118</v>
      </c>
      <c r="AP799">
        <v>48</v>
      </c>
      <c r="AQ799">
        <v>135</v>
      </c>
      <c r="AR799">
        <v>64</v>
      </c>
      <c r="AZ799">
        <v>1200</v>
      </c>
      <c r="BA799">
        <v>1</v>
      </c>
      <c r="BB799" t="str">
        <f t="shared" si="54"/>
        <v xml:space="preserve">N35DC   </v>
      </c>
      <c r="BC799">
        <v>1</v>
      </c>
      <c r="BE799">
        <v>0</v>
      </c>
      <c r="BF799">
        <v>0</v>
      </c>
      <c r="BG799">
        <v>0</v>
      </c>
      <c r="BH799">
        <v>1475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"17:46:38.540"</f>
        <v>17:46:38.540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341</v>
      </c>
      <c r="CR799">
        <v>0</v>
      </c>
      <c r="CW799">
        <v>16703686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"10/21/2020 17:46:31.631"</f>
        <v>10/21/2020 17:46:31.631</v>
      </c>
      <c r="C800" t="str">
        <f t="shared" si="53"/>
        <v>FFDFD3C0</v>
      </c>
      <c r="D800" t="s">
        <v>128</v>
      </c>
      <c r="E800">
        <v>9</v>
      </c>
      <c r="H800">
        <v>257</v>
      </c>
      <c r="I800" t="s">
        <v>129</v>
      </c>
      <c r="J800" t="s">
        <v>126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"17:46:39.586"</f>
        <v>17:46:39.586</v>
      </c>
      <c r="T800" t="str">
        <f>"17:46:39.186"</f>
        <v>17:46:39.186</v>
      </c>
      <c r="U800" t="str">
        <f t="shared" si="52"/>
        <v>A3E2C2</v>
      </c>
      <c r="V800">
        <v>0</v>
      </c>
      <c r="W800">
        <v>0</v>
      </c>
      <c r="X800">
        <v>1</v>
      </c>
      <c r="Z800">
        <v>0</v>
      </c>
      <c r="AA800">
        <v>10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1</v>
      </c>
      <c r="AH800">
        <v>0</v>
      </c>
      <c r="AI800" t="s">
        <v>448</v>
      </c>
      <c r="AJ800">
        <v>30.168543</v>
      </c>
      <c r="AK800" t="s">
        <v>449</v>
      </c>
      <c r="AL800">
        <v>-89.894879000000003</v>
      </c>
      <c r="AM800">
        <v>100</v>
      </c>
      <c r="AN800">
        <v>1400</v>
      </c>
      <c r="AO800" t="s">
        <v>118</v>
      </c>
      <c r="AP800">
        <v>49</v>
      </c>
      <c r="AQ800">
        <v>135</v>
      </c>
      <c r="AR800">
        <v>64</v>
      </c>
      <c r="AZ800">
        <v>1200</v>
      </c>
      <c r="BA800">
        <v>1</v>
      </c>
      <c r="BB800" t="str">
        <f t="shared" si="54"/>
        <v xml:space="preserve">N35DC   </v>
      </c>
      <c r="BC800">
        <v>1</v>
      </c>
      <c r="BE800">
        <v>0</v>
      </c>
      <c r="BF800">
        <v>0</v>
      </c>
      <c r="BG800">
        <v>0</v>
      </c>
      <c r="BH800">
        <v>1475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"17:46:39.590"</f>
        <v>17:46:39.590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6</v>
      </c>
      <c r="CP800" t="s">
        <v>119</v>
      </c>
      <c r="CQ800">
        <v>341</v>
      </c>
      <c r="CR800">
        <v>0</v>
      </c>
      <c r="CW800">
        <v>16704484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"10/21/2020 17:46:31.631"</f>
        <v>10/21/2020 17:46:31.631</v>
      </c>
      <c r="C801" t="str">
        <f t="shared" si="53"/>
        <v>FFDFD3C0</v>
      </c>
      <c r="D801" t="s">
        <v>124</v>
      </c>
      <c r="E801">
        <v>2</v>
      </c>
      <c r="H801">
        <v>14</v>
      </c>
      <c r="I801" t="s">
        <v>125</v>
      </c>
      <c r="J801" t="s">
        <v>126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"17:46:39.586"</f>
        <v>17:46:39.586</v>
      </c>
      <c r="T801" t="str">
        <f>"17:46:39.186"</f>
        <v>17:46:39.186</v>
      </c>
      <c r="U801" t="str">
        <f t="shared" si="52"/>
        <v>A3E2C2</v>
      </c>
      <c r="V801">
        <v>0</v>
      </c>
      <c r="W801">
        <v>0</v>
      </c>
      <c r="X801">
        <v>1</v>
      </c>
      <c r="Z801">
        <v>0</v>
      </c>
      <c r="AA801">
        <v>10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1</v>
      </c>
      <c r="AH801">
        <v>0</v>
      </c>
      <c r="AI801" t="s">
        <v>448</v>
      </c>
      <c r="AJ801">
        <v>30.168543</v>
      </c>
      <c r="AK801" t="s">
        <v>449</v>
      </c>
      <c r="AL801">
        <v>-89.894879000000003</v>
      </c>
      <c r="AM801">
        <v>100</v>
      </c>
      <c r="AN801">
        <v>1400</v>
      </c>
      <c r="AO801" t="s">
        <v>118</v>
      </c>
      <c r="AP801">
        <v>49</v>
      </c>
      <c r="AQ801">
        <v>135</v>
      </c>
      <c r="AR801">
        <v>64</v>
      </c>
      <c r="AZ801">
        <v>1200</v>
      </c>
      <c r="BA801">
        <v>1</v>
      </c>
      <c r="BB801" t="str">
        <f t="shared" si="54"/>
        <v xml:space="preserve">N35DC   </v>
      </c>
      <c r="BC801">
        <v>1</v>
      </c>
      <c r="BE801">
        <v>0</v>
      </c>
      <c r="BF801">
        <v>0</v>
      </c>
      <c r="BG801">
        <v>0</v>
      </c>
      <c r="BH801">
        <v>1475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"17:46:39.590"</f>
        <v>17:46:39.590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341</v>
      </c>
      <c r="CR801">
        <v>0</v>
      </c>
      <c r="CW801">
        <v>16704484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"10/21/2020 17:46:31.631"</f>
        <v>10/21/2020 17:46:31.631</v>
      </c>
      <c r="C802" t="str">
        <f t="shared" si="53"/>
        <v>FFDFD3C0</v>
      </c>
      <c r="D802" t="s">
        <v>133</v>
      </c>
      <c r="E802">
        <v>1</v>
      </c>
      <c r="F802">
        <v>1001</v>
      </c>
      <c r="G802" t="s">
        <v>114</v>
      </c>
      <c r="J802" t="s">
        <v>134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"17:46:39.586"</f>
        <v>17:46:39.586</v>
      </c>
      <c r="T802" t="str">
        <f>"17:46:39.186"</f>
        <v>17:46:39.186</v>
      </c>
      <c r="U802" t="str">
        <f t="shared" si="52"/>
        <v>A3E2C2</v>
      </c>
      <c r="V802">
        <v>0</v>
      </c>
      <c r="W802">
        <v>0</v>
      </c>
      <c r="X802">
        <v>1</v>
      </c>
      <c r="Z802">
        <v>0</v>
      </c>
      <c r="AA802">
        <v>10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1</v>
      </c>
      <c r="AH802">
        <v>0</v>
      </c>
      <c r="AI802" t="s">
        <v>448</v>
      </c>
      <c r="AJ802">
        <v>30.168543</v>
      </c>
      <c r="AK802" t="s">
        <v>449</v>
      </c>
      <c r="AL802">
        <v>-89.894879000000003</v>
      </c>
      <c r="AM802">
        <v>100</v>
      </c>
      <c r="AN802">
        <v>1400</v>
      </c>
      <c r="AO802" t="s">
        <v>118</v>
      </c>
      <c r="AP802">
        <v>49</v>
      </c>
      <c r="AQ802">
        <v>135</v>
      </c>
      <c r="AR802">
        <v>64</v>
      </c>
      <c r="AZ802">
        <v>1200</v>
      </c>
      <c r="BA802">
        <v>1</v>
      </c>
      <c r="BB802" t="str">
        <f t="shared" si="54"/>
        <v xml:space="preserve">N35DC   </v>
      </c>
      <c r="BC802">
        <v>1</v>
      </c>
      <c r="BE802">
        <v>0</v>
      </c>
      <c r="BF802">
        <v>0</v>
      </c>
      <c r="BG802">
        <v>0</v>
      </c>
      <c r="BH802">
        <v>1475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"17:46:39.590"</f>
        <v>17:46:39.590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6</v>
      </c>
      <c r="CP802" t="s">
        <v>119</v>
      </c>
      <c r="CQ802">
        <v>341</v>
      </c>
      <c r="CR802">
        <v>0</v>
      </c>
      <c r="CW802">
        <v>16704484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"10/21/2020 17:46:31.631"</f>
        <v>10/21/2020 17:46:31.631</v>
      </c>
      <c r="C803" t="str">
        <f t="shared" si="53"/>
        <v>FFDFD3C0</v>
      </c>
      <c r="D803" t="s">
        <v>113</v>
      </c>
      <c r="E803">
        <v>4</v>
      </c>
      <c r="H803">
        <v>162</v>
      </c>
      <c r="I803" t="s">
        <v>114</v>
      </c>
      <c r="J803" t="s">
        <v>115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"17:46:39.586"</f>
        <v>17:46:39.586</v>
      </c>
      <c r="T803" t="str">
        <f>"17:46:39.186"</f>
        <v>17:46:39.186</v>
      </c>
      <c r="U803" t="str">
        <f t="shared" si="52"/>
        <v>A3E2C2</v>
      </c>
      <c r="V803">
        <v>0</v>
      </c>
      <c r="W803">
        <v>0</v>
      </c>
      <c r="X803">
        <v>1</v>
      </c>
      <c r="Z803">
        <v>0</v>
      </c>
      <c r="AA803">
        <v>10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1</v>
      </c>
      <c r="AH803">
        <v>0</v>
      </c>
      <c r="AI803" t="s">
        <v>448</v>
      </c>
      <c r="AJ803">
        <v>30.168543</v>
      </c>
      <c r="AK803" t="s">
        <v>449</v>
      </c>
      <c r="AL803">
        <v>-89.894879000000003</v>
      </c>
      <c r="AM803">
        <v>100</v>
      </c>
      <c r="AN803">
        <v>1400</v>
      </c>
      <c r="AO803" t="s">
        <v>118</v>
      </c>
      <c r="AP803">
        <v>49</v>
      </c>
      <c r="AQ803">
        <v>135</v>
      </c>
      <c r="AR803">
        <v>64</v>
      </c>
      <c r="AZ803">
        <v>1200</v>
      </c>
      <c r="BA803">
        <v>1</v>
      </c>
      <c r="BB803" t="str">
        <f t="shared" si="54"/>
        <v xml:space="preserve">N35DC   </v>
      </c>
      <c r="BC803">
        <v>1</v>
      </c>
      <c r="BE803">
        <v>0</v>
      </c>
      <c r="BF803">
        <v>0</v>
      </c>
      <c r="BG803">
        <v>0</v>
      </c>
      <c r="BH803">
        <v>1475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"17:46:39.590"</f>
        <v>17:46:39.590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6</v>
      </c>
      <c r="CP803" t="s">
        <v>119</v>
      </c>
      <c r="CQ803">
        <v>341</v>
      </c>
      <c r="CR803">
        <v>0</v>
      </c>
      <c r="CW803">
        <v>16704484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"10/21/2020 17:46:31.631"</f>
        <v>10/21/2020 17:46:31.631</v>
      </c>
      <c r="C804" t="str">
        <f t="shared" si="53"/>
        <v>FFDFD3C0</v>
      </c>
      <c r="D804" t="s">
        <v>130</v>
      </c>
      <c r="E804">
        <v>3</v>
      </c>
      <c r="F804">
        <v>2003</v>
      </c>
      <c r="G804" t="s">
        <v>131</v>
      </c>
      <c r="J804" t="s">
        <v>132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"17:46:39.586"</f>
        <v>17:46:39.586</v>
      </c>
      <c r="T804" t="str">
        <f>"17:46:39.186"</f>
        <v>17:46:39.186</v>
      </c>
      <c r="U804" t="str">
        <f t="shared" si="52"/>
        <v>A3E2C2</v>
      </c>
      <c r="V804">
        <v>0</v>
      </c>
      <c r="W804">
        <v>0</v>
      </c>
      <c r="X804">
        <v>1</v>
      </c>
      <c r="Z804">
        <v>0</v>
      </c>
      <c r="AA804">
        <v>10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1</v>
      </c>
      <c r="AH804">
        <v>0</v>
      </c>
      <c r="AI804" t="s">
        <v>448</v>
      </c>
      <c r="AJ804">
        <v>30.168543</v>
      </c>
      <c r="AK804" t="s">
        <v>449</v>
      </c>
      <c r="AL804">
        <v>-89.894879000000003</v>
      </c>
      <c r="AM804">
        <v>100</v>
      </c>
      <c r="AN804">
        <v>1400</v>
      </c>
      <c r="AO804" t="s">
        <v>118</v>
      </c>
      <c r="AP804">
        <v>49</v>
      </c>
      <c r="AQ804">
        <v>135</v>
      </c>
      <c r="AR804">
        <v>64</v>
      </c>
      <c r="AZ804">
        <v>1200</v>
      </c>
      <c r="BA804">
        <v>1</v>
      </c>
      <c r="BB804" t="str">
        <f t="shared" si="54"/>
        <v xml:space="preserve">N35DC   </v>
      </c>
      <c r="BC804">
        <v>1</v>
      </c>
      <c r="BE804">
        <v>0</v>
      </c>
      <c r="BF804">
        <v>0</v>
      </c>
      <c r="BG804">
        <v>0</v>
      </c>
      <c r="BH804">
        <v>1475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"17:46:39.590"</f>
        <v>17:46:39.590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6</v>
      </c>
      <c r="CP804" t="s">
        <v>119</v>
      </c>
      <c r="CQ804">
        <v>341</v>
      </c>
      <c r="CR804">
        <v>0</v>
      </c>
      <c r="CW804">
        <v>16704484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"10/21/2020 17:46:34.503"</f>
        <v>10/21/2020 17:46:34.503</v>
      </c>
      <c r="C805" t="str">
        <f t="shared" si="53"/>
        <v>FFDFD3C0</v>
      </c>
      <c r="D805" t="s">
        <v>130</v>
      </c>
      <c r="E805">
        <v>3</v>
      </c>
      <c r="F805">
        <v>2003</v>
      </c>
      <c r="G805" t="s">
        <v>131</v>
      </c>
      <c r="J805" t="s">
        <v>132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"17:46:42.438"</f>
        <v>17:46:42.438</v>
      </c>
      <c r="T805" t="str">
        <f>"17:46:42.038"</f>
        <v>17:46:42.038</v>
      </c>
      <c r="U805" t="str">
        <f t="shared" si="52"/>
        <v>A3E2C2</v>
      </c>
      <c r="V805">
        <v>0</v>
      </c>
      <c r="W805">
        <v>0</v>
      </c>
      <c r="X805">
        <v>1</v>
      </c>
      <c r="Z805">
        <v>0</v>
      </c>
      <c r="AA805">
        <v>10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1</v>
      </c>
      <c r="AH805">
        <v>0</v>
      </c>
      <c r="AI805" t="s">
        <v>450</v>
      </c>
      <c r="AJ805">
        <v>30.170324000000001</v>
      </c>
      <c r="AK805" t="s">
        <v>451</v>
      </c>
      <c r="AL805">
        <v>-89.894127999999995</v>
      </c>
      <c r="AM805">
        <v>100</v>
      </c>
      <c r="AN805">
        <v>1400</v>
      </c>
      <c r="AO805" t="s">
        <v>118</v>
      </c>
      <c r="AP805">
        <v>49</v>
      </c>
      <c r="AQ805">
        <v>134</v>
      </c>
      <c r="AR805">
        <v>0</v>
      </c>
      <c r="AZ805">
        <v>1200</v>
      </c>
      <c r="BA805">
        <v>1</v>
      </c>
      <c r="BB805" t="str">
        <f t="shared" si="54"/>
        <v xml:space="preserve">N35DC   </v>
      </c>
      <c r="BC805">
        <v>1</v>
      </c>
      <c r="BE805">
        <v>0</v>
      </c>
      <c r="BF805">
        <v>0</v>
      </c>
      <c r="BG805">
        <v>0</v>
      </c>
      <c r="BH805">
        <v>1500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"17:46:42.439"</f>
        <v>17:46:42.439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6</v>
      </c>
      <c r="CP805" t="s">
        <v>119</v>
      </c>
      <c r="CQ805">
        <v>341</v>
      </c>
      <c r="CR805">
        <v>0</v>
      </c>
      <c r="CW805">
        <v>16706778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"10/21/2020 17:46:34.503"</f>
        <v>10/21/2020 17:46:34.503</v>
      </c>
      <c r="C806" t="str">
        <f t="shared" si="53"/>
        <v>FFDFD3C0</v>
      </c>
      <c r="D806" t="s">
        <v>128</v>
      </c>
      <c r="E806">
        <v>9</v>
      </c>
      <c r="H806">
        <v>257</v>
      </c>
      <c r="I806" t="s">
        <v>129</v>
      </c>
      <c r="J806" t="s">
        <v>126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"17:46:42.438"</f>
        <v>17:46:42.438</v>
      </c>
      <c r="T806" t="str">
        <f>"17:46:42.038"</f>
        <v>17:46:42.038</v>
      </c>
      <c r="U806" t="str">
        <f t="shared" si="52"/>
        <v>A3E2C2</v>
      </c>
      <c r="V806">
        <v>0</v>
      </c>
      <c r="W806">
        <v>0</v>
      </c>
      <c r="X806">
        <v>1</v>
      </c>
      <c r="Z806">
        <v>0</v>
      </c>
      <c r="AA806">
        <v>10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1</v>
      </c>
      <c r="AH806">
        <v>0</v>
      </c>
      <c r="AI806" t="s">
        <v>450</v>
      </c>
      <c r="AJ806">
        <v>30.170324000000001</v>
      </c>
      <c r="AK806" t="s">
        <v>451</v>
      </c>
      <c r="AL806">
        <v>-89.894127999999995</v>
      </c>
      <c r="AM806">
        <v>100</v>
      </c>
      <c r="AN806">
        <v>1400</v>
      </c>
      <c r="AO806" t="s">
        <v>118</v>
      </c>
      <c r="AP806">
        <v>49</v>
      </c>
      <c r="AQ806">
        <v>134</v>
      </c>
      <c r="AR806">
        <v>0</v>
      </c>
      <c r="AZ806">
        <v>1200</v>
      </c>
      <c r="BA806">
        <v>1</v>
      </c>
      <c r="BB806" t="str">
        <f t="shared" si="54"/>
        <v xml:space="preserve">N35DC   </v>
      </c>
      <c r="BC806">
        <v>1</v>
      </c>
      <c r="BE806">
        <v>0</v>
      </c>
      <c r="BF806">
        <v>0</v>
      </c>
      <c r="BG806">
        <v>0</v>
      </c>
      <c r="BH806">
        <v>1500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"17:46:42.439"</f>
        <v>17:46:42.439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6</v>
      </c>
      <c r="CP806" t="s">
        <v>119</v>
      </c>
      <c r="CQ806">
        <v>341</v>
      </c>
      <c r="CR806">
        <v>0</v>
      </c>
      <c r="CW806">
        <v>16706778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"10/21/2020 17:46:34.503"</f>
        <v>10/21/2020 17:46:34.503</v>
      </c>
      <c r="C807" t="str">
        <f t="shared" si="53"/>
        <v>FFDFD3C0</v>
      </c>
      <c r="D807" t="s">
        <v>124</v>
      </c>
      <c r="E807">
        <v>2</v>
      </c>
      <c r="H807">
        <v>14</v>
      </c>
      <c r="I807" t="s">
        <v>125</v>
      </c>
      <c r="J807" t="s">
        <v>126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"17:46:42.438"</f>
        <v>17:46:42.438</v>
      </c>
      <c r="T807" t="str">
        <f>"17:46:42.038"</f>
        <v>17:46:42.038</v>
      </c>
      <c r="U807" t="str">
        <f t="shared" si="52"/>
        <v>A3E2C2</v>
      </c>
      <c r="V807">
        <v>0</v>
      </c>
      <c r="W807">
        <v>0</v>
      </c>
      <c r="X807">
        <v>1</v>
      </c>
      <c r="Z807">
        <v>0</v>
      </c>
      <c r="AA807">
        <v>10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1</v>
      </c>
      <c r="AH807">
        <v>0</v>
      </c>
      <c r="AI807" t="s">
        <v>450</v>
      </c>
      <c r="AJ807">
        <v>30.170324000000001</v>
      </c>
      <c r="AK807" t="s">
        <v>451</v>
      </c>
      <c r="AL807">
        <v>-89.894127999999995</v>
      </c>
      <c r="AM807">
        <v>100</v>
      </c>
      <c r="AN807">
        <v>1400</v>
      </c>
      <c r="AO807" t="s">
        <v>118</v>
      </c>
      <c r="AP807">
        <v>49</v>
      </c>
      <c r="AQ807">
        <v>134</v>
      </c>
      <c r="AR807">
        <v>0</v>
      </c>
      <c r="AZ807">
        <v>1200</v>
      </c>
      <c r="BA807">
        <v>1</v>
      </c>
      <c r="BB807" t="str">
        <f t="shared" si="54"/>
        <v xml:space="preserve">N35DC   </v>
      </c>
      <c r="BC807">
        <v>1</v>
      </c>
      <c r="BE807">
        <v>0</v>
      </c>
      <c r="BF807">
        <v>0</v>
      </c>
      <c r="BG807">
        <v>0</v>
      </c>
      <c r="BH807">
        <v>1500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"17:46:42.439"</f>
        <v>17:46:42.439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6</v>
      </c>
      <c r="CP807" t="s">
        <v>119</v>
      </c>
      <c r="CQ807">
        <v>341</v>
      </c>
      <c r="CR807">
        <v>0</v>
      </c>
      <c r="CW807">
        <v>16706778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"10/21/2020 17:46:34.503"</f>
        <v>10/21/2020 17:46:34.503</v>
      </c>
      <c r="C808" t="str">
        <f t="shared" si="53"/>
        <v>FFDFD3C0</v>
      </c>
      <c r="D808" t="s">
        <v>133</v>
      </c>
      <c r="E808">
        <v>1</v>
      </c>
      <c r="F808">
        <v>1001</v>
      </c>
      <c r="G808" t="s">
        <v>114</v>
      </c>
      <c r="J808" t="s">
        <v>134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"17:46:42.438"</f>
        <v>17:46:42.438</v>
      </c>
      <c r="T808" t="str">
        <f>"17:46:42.038"</f>
        <v>17:46:42.038</v>
      </c>
      <c r="U808" t="str">
        <f t="shared" si="52"/>
        <v>A3E2C2</v>
      </c>
      <c r="V808">
        <v>0</v>
      </c>
      <c r="W808">
        <v>0</v>
      </c>
      <c r="X808">
        <v>1</v>
      </c>
      <c r="Z808">
        <v>0</v>
      </c>
      <c r="AA808">
        <v>10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1</v>
      </c>
      <c r="AH808">
        <v>0</v>
      </c>
      <c r="AI808" t="s">
        <v>450</v>
      </c>
      <c r="AJ808">
        <v>30.170324000000001</v>
      </c>
      <c r="AK808" t="s">
        <v>451</v>
      </c>
      <c r="AL808">
        <v>-89.894127999999995</v>
      </c>
      <c r="AM808">
        <v>100</v>
      </c>
      <c r="AN808">
        <v>1400</v>
      </c>
      <c r="AO808" t="s">
        <v>118</v>
      </c>
      <c r="AP808">
        <v>49</v>
      </c>
      <c r="AQ808">
        <v>134</v>
      </c>
      <c r="AR808">
        <v>0</v>
      </c>
      <c r="AZ808">
        <v>1200</v>
      </c>
      <c r="BA808">
        <v>1</v>
      </c>
      <c r="BB808" t="str">
        <f t="shared" si="54"/>
        <v xml:space="preserve">N35DC   </v>
      </c>
      <c r="BC808">
        <v>1</v>
      </c>
      <c r="BE808">
        <v>0</v>
      </c>
      <c r="BF808">
        <v>0</v>
      </c>
      <c r="BG808">
        <v>0</v>
      </c>
      <c r="BH808">
        <v>1500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"17:46:42.439"</f>
        <v>17:46:42.439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6</v>
      </c>
      <c r="CP808" t="s">
        <v>119</v>
      </c>
      <c r="CQ808">
        <v>341</v>
      </c>
      <c r="CR808">
        <v>0</v>
      </c>
      <c r="CW808">
        <v>16706778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"10/21/2020 17:46:34.503"</f>
        <v>10/21/2020 17:46:34.503</v>
      </c>
      <c r="C809" t="str">
        <f t="shared" si="53"/>
        <v>FFDFD3C0</v>
      </c>
      <c r="D809" t="s">
        <v>113</v>
      </c>
      <c r="E809">
        <v>4</v>
      </c>
      <c r="H809">
        <v>162</v>
      </c>
      <c r="I809" t="s">
        <v>114</v>
      </c>
      <c r="J809" t="s">
        <v>115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"17:46:42.438"</f>
        <v>17:46:42.438</v>
      </c>
      <c r="T809" t="str">
        <f>"17:46:42.038"</f>
        <v>17:46:42.038</v>
      </c>
      <c r="U809" t="str">
        <f t="shared" si="52"/>
        <v>A3E2C2</v>
      </c>
      <c r="V809">
        <v>0</v>
      </c>
      <c r="W809">
        <v>0</v>
      </c>
      <c r="X809">
        <v>1</v>
      </c>
      <c r="Z809">
        <v>0</v>
      </c>
      <c r="AA809">
        <v>10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1</v>
      </c>
      <c r="AH809">
        <v>0</v>
      </c>
      <c r="AI809" t="s">
        <v>450</v>
      </c>
      <c r="AJ809">
        <v>30.170324000000001</v>
      </c>
      <c r="AK809" t="s">
        <v>451</v>
      </c>
      <c r="AL809">
        <v>-89.894127999999995</v>
      </c>
      <c r="AM809">
        <v>100</v>
      </c>
      <c r="AN809">
        <v>1400</v>
      </c>
      <c r="AO809" t="s">
        <v>118</v>
      </c>
      <c r="AP809">
        <v>49</v>
      </c>
      <c r="AQ809">
        <v>134</v>
      </c>
      <c r="AR809">
        <v>0</v>
      </c>
      <c r="AZ809">
        <v>1200</v>
      </c>
      <c r="BA809">
        <v>1</v>
      </c>
      <c r="BB809" t="str">
        <f t="shared" si="54"/>
        <v xml:space="preserve">N35DC   </v>
      </c>
      <c r="BC809">
        <v>1</v>
      </c>
      <c r="BE809">
        <v>0</v>
      </c>
      <c r="BF809">
        <v>0</v>
      </c>
      <c r="BG809">
        <v>0</v>
      </c>
      <c r="BH809">
        <v>1500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"17:46:42.439"</f>
        <v>17:46:42.439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6</v>
      </c>
      <c r="CP809" t="s">
        <v>119</v>
      </c>
      <c r="CQ809">
        <v>341</v>
      </c>
      <c r="CR809">
        <v>0</v>
      </c>
      <c r="CW809">
        <v>16706778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"10/21/2020 17:46:35.573"</f>
        <v>10/21/2020 17:46:35.573</v>
      </c>
      <c r="C810" t="str">
        <f t="shared" si="53"/>
        <v>FFDFD3C0</v>
      </c>
      <c r="D810" t="s">
        <v>128</v>
      </c>
      <c r="E810">
        <v>9</v>
      </c>
      <c r="H810">
        <v>257</v>
      </c>
      <c r="I810" t="s">
        <v>129</v>
      </c>
      <c r="J810" t="s">
        <v>126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"17:46:43.500"</f>
        <v>17:46:43.500</v>
      </c>
      <c r="T810" t="str">
        <f>"17:46:43.000"</f>
        <v>17:46:43.000</v>
      </c>
      <c r="U810" t="str">
        <f t="shared" si="52"/>
        <v>A3E2C2</v>
      </c>
      <c r="V810">
        <v>0</v>
      </c>
      <c r="W810">
        <v>0</v>
      </c>
      <c r="X810">
        <v>1</v>
      </c>
      <c r="Z810">
        <v>0</v>
      </c>
      <c r="AA810">
        <v>10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1</v>
      </c>
      <c r="AH810">
        <v>0</v>
      </c>
      <c r="AI810" t="s">
        <v>452</v>
      </c>
      <c r="AJ810">
        <v>30.170967999999998</v>
      </c>
      <c r="AK810" t="s">
        <v>453</v>
      </c>
      <c r="AL810">
        <v>-89.893827000000002</v>
      </c>
      <c r="AM810">
        <v>100</v>
      </c>
      <c r="AN810">
        <v>1400</v>
      </c>
      <c r="AO810" t="s">
        <v>118</v>
      </c>
      <c r="AP810">
        <v>50</v>
      </c>
      <c r="AQ810">
        <v>134</v>
      </c>
      <c r="AR810">
        <v>0</v>
      </c>
      <c r="AZ810">
        <v>1200</v>
      </c>
      <c r="BA810">
        <v>1</v>
      </c>
      <c r="BB810" t="str">
        <f t="shared" si="54"/>
        <v xml:space="preserve">N35DC   </v>
      </c>
      <c r="BC810">
        <v>1</v>
      </c>
      <c r="BE810">
        <v>0</v>
      </c>
      <c r="BF810">
        <v>0</v>
      </c>
      <c r="BG810">
        <v>0</v>
      </c>
      <c r="BH810">
        <v>1500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"17:46:43.504"</f>
        <v>17:46:43.504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5</v>
      </c>
      <c r="CP810" t="s">
        <v>119</v>
      </c>
      <c r="CQ810">
        <v>16</v>
      </c>
      <c r="CR810">
        <v>0</v>
      </c>
      <c r="CW810">
        <v>5610244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"10/21/2020 17:46:35.573"</f>
        <v>10/21/2020 17:46:35.573</v>
      </c>
      <c r="C811" t="str">
        <f t="shared" si="53"/>
        <v>FFDFD3C0</v>
      </c>
      <c r="D811" t="s">
        <v>124</v>
      </c>
      <c r="E811">
        <v>2</v>
      </c>
      <c r="H811">
        <v>14</v>
      </c>
      <c r="I811" t="s">
        <v>125</v>
      </c>
      <c r="J811" t="s">
        <v>126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"17:46:43.500"</f>
        <v>17:46:43.500</v>
      </c>
      <c r="T811" t="str">
        <f>"17:46:43.000"</f>
        <v>17:46:43.000</v>
      </c>
      <c r="U811" t="str">
        <f t="shared" si="52"/>
        <v>A3E2C2</v>
      </c>
      <c r="V811">
        <v>0</v>
      </c>
      <c r="W811">
        <v>0</v>
      </c>
      <c r="X811">
        <v>1</v>
      </c>
      <c r="Z811">
        <v>0</v>
      </c>
      <c r="AA811">
        <v>10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1</v>
      </c>
      <c r="AH811">
        <v>0</v>
      </c>
      <c r="AI811" t="s">
        <v>452</v>
      </c>
      <c r="AJ811">
        <v>30.170967999999998</v>
      </c>
      <c r="AK811" t="s">
        <v>453</v>
      </c>
      <c r="AL811">
        <v>-89.893827000000002</v>
      </c>
      <c r="AM811">
        <v>100</v>
      </c>
      <c r="AN811">
        <v>1400</v>
      </c>
      <c r="AO811" t="s">
        <v>118</v>
      </c>
      <c r="AP811">
        <v>50</v>
      </c>
      <c r="AQ811">
        <v>134</v>
      </c>
      <c r="AR811">
        <v>0</v>
      </c>
      <c r="AZ811">
        <v>1200</v>
      </c>
      <c r="BA811">
        <v>1</v>
      </c>
      <c r="BB811" t="str">
        <f t="shared" si="54"/>
        <v xml:space="preserve">N35DC   </v>
      </c>
      <c r="BC811">
        <v>1</v>
      </c>
      <c r="BE811">
        <v>0</v>
      </c>
      <c r="BF811">
        <v>0</v>
      </c>
      <c r="BG811">
        <v>0</v>
      </c>
      <c r="BH811">
        <v>1500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"17:46:43.504"</f>
        <v>17:46:43.504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5</v>
      </c>
      <c r="CP811" t="s">
        <v>119</v>
      </c>
      <c r="CQ811">
        <v>16</v>
      </c>
      <c r="CR811">
        <v>0</v>
      </c>
      <c r="CW811">
        <v>5610244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"10/21/2020 17:46:35.573"</f>
        <v>10/21/2020 17:46:35.573</v>
      </c>
      <c r="C812" t="str">
        <f t="shared" si="53"/>
        <v>FFDFD3C0</v>
      </c>
      <c r="D812" t="s">
        <v>133</v>
      </c>
      <c r="E812">
        <v>1</v>
      </c>
      <c r="F812">
        <v>1001</v>
      </c>
      <c r="G812" t="s">
        <v>114</v>
      </c>
      <c r="J812" t="s">
        <v>134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"17:46:43.500"</f>
        <v>17:46:43.500</v>
      </c>
      <c r="T812" t="str">
        <f>"17:46:43.000"</f>
        <v>17:46:43.000</v>
      </c>
      <c r="U812" t="str">
        <f t="shared" si="52"/>
        <v>A3E2C2</v>
      </c>
      <c r="V812">
        <v>0</v>
      </c>
      <c r="W812">
        <v>0</v>
      </c>
      <c r="X812">
        <v>1</v>
      </c>
      <c r="Z812">
        <v>0</v>
      </c>
      <c r="AA812">
        <v>10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1</v>
      </c>
      <c r="AH812">
        <v>0</v>
      </c>
      <c r="AI812" t="s">
        <v>452</v>
      </c>
      <c r="AJ812">
        <v>30.170967999999998</v>
      </c>
      <c r="AK812" t="s">
        <v>453</v>
      </c>
      <c r="AL812">
        <v>-89.893827000000002</v>
      </c>
      <c r="AM812">
        <v>100</v>
      </c>
      <c r="AN812">
        <v>1400</v>
      </c>
      <c r="AO812" t="s">
        <v>118</v>
      </c>
      <c r="AP812">
        <v>50</v>
      </c>
      <c r="AQ812">
        <v>134</v>
      </c>
      <c r="AR812">
        <v>0</v>
      </c>
      <c r="AZ812">
        <v>1200</v>
      </c>
      <c r="BA812">
        <v>1</v>
      </c>
      <c r="BB812" t="str">
        <f t="shared" si="54"/>
        <v xml:space="preserve">N35DC   </v>
      </c>
      <c r="BC812">
        <v>1</v>
      </c>
      <c r="BE812">
        <v>0</v>
      </c>
      <c r="BF812">
        <v>0</v>
      </c>
      <c r="BG812">
        <v>0</v>
      </c>
      <c r="BH812">
        <v>1500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"17:46:43.504"</f>
        <v>17:46:43.504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5</v>
      </c>
      <c r="CP812" t="s">
        <v>119</v>
      </c>
      <c r="CQ812">
        <v>16</v>
      </c>
      <c r="CR812">
        <v>0</v>
      </c>
      <c r="CW812">
        <v>5610244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"10/21/2020 17:46:35.573"</f>
        <v>10/21/2020 17:46:35.573</v>
      </c>
      <c r="C813" t="str">
        <f t="shared" si="53"/>
        <v>FFDFD3C0</v>
      </c>
      <c r="D813" t="s">
        <v>113</v>
      </c>
      <c r="E813">
        <v>4</v>
      </c>
      <c r="H813">
        <v>162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"17:46:43.500"</f>
        <v>17:46:43.500</v>
      </c>
      <c r="T813" t="str">
        <f>"17:46:43.000"</f>
        <v>17:46:43.000</v>
      </c>
      <c r="U813" t="str">
        <f t="shared" si="52"/>
        <v>A3E2C2</v>
      </c>
      <c r="V813">
        <v>0</v>
      </c>
      <c r="W813">
        <v>0</v>
      </c>
      <c r="X813">
        <v>1</v>
      </c>
      <c r="Z813">
        <v>0</v>
      </c>
      <c r="AA813">
        <v>10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1</v>
      </c>
      <c r="AH813">
        <v>0</v>
      </c>
      <c r="AI813" t="s">
        <v>452</v>
      </c>
      <c r="AJ813">
        <v>30.170967999999998</v>
      </c>
      <c r="AK813" t="s">
        <v>453</v>
      </c>
      <c r="AL813">
        <v>-89.893827000000002</v>
      </c>
      <c r="AM813">
        <v>100</v>
      </c>
      <c r="AN813">
        <v>1400</v>
      </c>
      <c r="AO813" t="s">
        <v>118</v>
      </c>
      <c r="AP813">
        <v>50</v>
      </c>
      <c r="AQ813">
        <v>134</v>
      </c>
      <c r="AR813">
        <v>0</v>
      </c>
      <c r="AZ813">
        <v>1200</v>
      </c>
      <c r="BA813">
        <v>1</v>
      </c>
      <c r="BB813" t="str">
        <f t="shared" si="54"/>
        <v xml:space="preserve">N35DC   </v>
      </c>
      <c r="BC813">
        <v>1</v>
      </c>
      <c r="BE813">
        <v>0</v>
      </c>
      <c r="BF813">
        <v>0</v>
      </c>
      <c r="BG813">
        <v>0</v>
      </c>
      <c r="BH813">
        <v>1500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"17:46:43.504"</f>
        <v>17:46:43.504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5</v>
      </c>
      <c r="CP813" t="s">
        <v>119</v>
      </c>
      <c r="CQ813">
        <v>16</v>
      </c>
      <c r="CR813">
        <v>0</v>
      </c>
      <c r="CW813">
        <v>5610244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"10/21/2020 17:46:35.573"</f>
        <v>10/21/2020 17:46:35.573</v>
      </c>
      <c r="C814" t="str">
        <f t="shared" si="53"/>
        <v>FFDFD3C0</v>
      </c>
      <c r="D814" t="s">
        <v>130</v>
      </c>
      <c r="E814">
        <v>3</v>
      </c>
      <c r="F814">
        <v>2003</v>
      </c>
      <c r="G814" t="s">
        <v>131</v>
      </c>
      <c r="J814" t="s">
        <v>132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"17:46:43.500"</f>
        <v>17:46:43.500</v>
      </c>
      <c r="T814" t="str">
        <f>"17:46:43.000"</f>
        <v>17:46:43.000</v>
      </c>
      <c r="U814" t="str">
        <f t="shared" si="52"/>
        <v>A3E2C2</v>
      </c>
      <c r="V814">
        <v>0</v>
      </c>
      <c r="W814">
        <v>0</v>
      </c>
      <c r="X814">
        <v>1</v>
      </c>
      <c r="Z814">
        <v>0</v>
      </c>
      <c r="AA814">
        <v>10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1</v>
      </c>
      <c r="AH814">
        <v>0</v>
      </c>
      <c r="AI814" t="s">
        <v>452</v>
      </c>
      <c r="AJ814">
        <v>30.170967999999998</v>
      </c>
      <c r="AK814" t="s">
        <v>453</v>
      </c>
      <c r="AL814">
        <v>-89.893827000000002</v>
      </c>
      <c r="AM814">
        <v>100</v>
      </c>
      <c r="AN814">
        <v>1400</v>
      </c>
      <c r="AO814" t="s">
        <v>118</v>
      </c>
      <c r="AP814">
        <v>50</v>
      </c>
      <c r="AQ814">
        <v>134</v>
      </c>
      <c r="AR814">
        <v>0</v>
      </c>
      <c r="AZ814">
        <v>1200</v>
      </c>
      <c r="BA814">
        <v>1</v>
      </c>
      <c r="BB814" t="str">
        <f t="shared" si="54"/>
        <v xml:space="preserve">N35DC   </v>
      </c>
      <c r="BC814">
        <v>1</v>
      </c>
      <c r="BE814">
        <v>0</v>
      </c>
      <c r="BF814">
        <v>0</v>
      </c>
      <c r="BG814">
        <v>0</v>
      </c>
      <c r="BH814">
        <v>1500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"17:46:43.504"</f>
        <v>17:46:43.504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5</v>
      </c>
      <c r="CP814" t="s">
        <v>119</v>
      </c>
      <c r="CQ814">
        <v>16</v>
      </c>
      <c r="CR814">
        <v>0</v>
      </c>
      <c r="CW814">
        <v>5610244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"10/21/2020 17:46:36.476"</f>
        <v>10/21/2020 17:46:36.476</v>
      </c>
      <c r="C815" t="str">
        <f t="shared" si="53"/>
        <v>FFDFD3C0</v>
      </c>
      <c r="D815" t="s">
        <v>130</v>
      </c>
      <c r="E815">
        <v>3</v>
      </c>
      <c r="F815">
        <v>2003</v>
      </c>
      <c r="G815" t="s">
        <v>131</v>
      </c>
      <c r="J815" t="s">
        <v>132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"17:46:44.414"</f>
        <v>17:46:44.414</v>
      </c>
      <c r="T815" t="str">
        <f>"17:46:44.114"</f>
        <v>17:46:44.114</v>
      </c>
      <c r="U815" t="str">
        <f t="shared" si="52"/>
        <v>A3E2C2</v>
      </c>
      <c r="V815">
        <v>0</v>
      </c>
      <c r="W815">
        <v>0</v>
      </c>
      <c r="X815">
        <v>1</v>
      </c>
      <c r="Z815">
        <v>0</v>
      </c>
      <c r="AA815">
        <v>10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1</v>
      </c>
      <c r="AH815">
        <v>0</v>
      </c>
      <c r="AI815" t="s">
        <v>454</v>
      </c>
      <c r="AJ815">
        <v>30.171568000000001</v>
      </c>
      <c r="AK815" t="s">
        <v>455</v>
      </c>
      <c r="AL815">
        <v>-89.893591000000001</v>
      </c>
      <c r="AM815">
        <v>100</v>
      </c>
      <c r="AN815">
        <v>1400</v>
      </c>
      <c r="AO815" t="s">
        <v>118</v>
      </c>
      <c r="AP815">
        <v>50</v>
      </c>
      <c r="AQ815">
        <v>134</v>
      </c>
      <c r="AR815">
        <v>0</v>
      </c>
      <c r="AZ815">
        <v>1200</v>
      </c>
      <c r="BA815">
        <v>1</v>
      </c>
      <c r="BB815" t="str">
        <f t="shared" si="54"/>
        <v xml:space="preserve">N35DC   </v>
      </c>
      <c r="BC815">
        <v>1</v>
      </c>
      <c r="BE815">
        <v>0</v>
      </c>
      <c r="BF815">
        <v>0</v>
      </c>
      <c r="BG815">
        <v>0</v>
      </c>
      <c r="BH815">
        <v>1500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"17:46:44.419"</f>
        <v>17:46:44.419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6</v>
      </c>
      <c r="CP815" t="s">
        <v>119</v>
      </c>
      <c r="CQ815">
        <v>341</v>
      </c>
      <c r="CR815">
        <v>0</v>
      </c>
      <c r="CW815">
        <v>16708372</v>
      </c>
      <c r="CY815">
        <v>1</v>
      </c>
      <c r="CZ815">
        <v>0</v>
      </c>
      <c r="DA815">
        <v>0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"10/21/2020 17:46:36.476"</f>
        <v>10/21/2020 17:46:36.476</v>
      </c>
      <c r="C816" t="str">
        <f t="shared" si="53"/>
        <v>FFDFD3C0</v>
      </c>
      <c r="D816" t="s">
        <v>128</v>
      </c>
      <c r="E816">
        <v>9</v>
      </c>
      <c r="H816">
        <v>257</v>
      </c>
      <c r="I816" t="s">
        <v>129</v>
      </c>
      <c r="J816" t="s">
        <v>126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"17:46:44.414"</f>
        <v>17:46:44.414</v>
      </c>
      <c r="T816" t="str">
        <f>"17:46:44.114"</f>
        <v>17:46:44.114</v>
      </c>
      <c r="U816" t="str">
        <f t="shared" si="52"/>
        <v>A3E2C2</v>
      </c>
      <c r="V816">
        <v>0</v>
      </c>
      <c r="W816">
        <v>0</v>
      </c>
      <c r="X816">
        <v>1</v>
      </c>
      <c r="Z816">
        <v>0</v>
      </c>
      <c r="AA816">
        <v>10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1</v>
      </c>
      <c r="AH816">
        <v>0</v>
      </c>
      <c r="AI816" t="s">
        <v>454</v>
      </c>
      <c r="AJ816">
        <v>30.171568000000001</v>
      </c>
      <c r="AK816" t="s">
        <v>455</v>
      </c>
      <c r="AL816">
        <v>-89.893591000000001</v>
      </c>
      <c r="AM816">
        <v>100</v>
      </c>
      <c r="AN816">
        <v>1400</v>
      </c>
      <c r="AO816" t="s">
        <v>118</v>
      </c>
      <c r="AP816">
        <v>50</v>
      </c>
      <c r="AQ816">
        <v>134</v>
      </c>
      <c r="AR816">
        <v>0</v>
      </c>
      <c r="AZ816">
        <v>1200</v>
      </c>
      <c r="BA816">
        <v>1</v>
      </c>
      <c r="BB816" t="str">
        <f t="shared" si="54"/>
        <v xml:space="preserve">N35DC   </v>
      </c>
      <c r="BC816">
        <v>1</v>
      </c>
      <c r="BE816">
        <v>0</v>
      </c>
      <c r="BF816">
        <v>0</v>
      </c>
      <c r="BG816">
        <v>0</v>
      </c>
      <c r="BH816">
        <v>1500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"17:46:44.419"</f>
        <v>17:46:44.419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6</v>
      </c>
      <c r="CP816" t="s">
        <v>119</v>
      </c>
      <c r="CQ816">
        <v>341</v>
      </c>
      <c r="CR816">
        <v>0</v>
      </c>
      <c r="CW816">
        <v>16708372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"10/21/2020 17:46:36.476"</f>
        <v>10/21/2020 17:46:36.476</v>
      </c>
      <c r="C817" t="str">
        <f t="shared" si="53"/>
        <v>FFDFD3C0</v>
      </c>
      <c r="D817" t="s">
        <v>124</v>
      </c>
      <c r="E817">
        <v>2</v>
      </c>
      <c r="H817">
        <v>14</v>
      </c>
      <c r="I817" t="s">
        <v>125</v>
      </c>
      <c r="J817" t="s">
        <v>126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"17:46:44.414"</f>
        <v>17:46:44.414</v>
      </c>
      <c r="T817" t="str">
        <f>"17:46:44.114"</f>
        <v>17:46:44.114</v>
      </c>
      <c r="U817" t="str">
        <f t="shared" si="52"/>
        <v>A3E2C2</v>
      </c>
      <c r="V817">
        <v>0</v>
      </c>
      <c r="W817">
        <v>0</v>
      </c>
      <c r="X817">
        <v>1</v>
      </c>
      <c r="Z817">
        <v>0</v>
      </c>
      <c r="AA817">
        <v>10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1</v>
      </c>
      <c r="AH817">
        <v>0</v>
      </c>
      <c r="AI817" t="s">
        <v>454</v>
      </c>
      <c r="AJ817">
        <v>30.171568000000001</v>
      </c>
      <c r="AK817" t="s">
        <v>455</v>
      </c>
      <c r="AL817">
        <v>-89.893591000000001</v>
      </c>
      <c r="AM817">
        <v>100</v>
      </c>
      <c r="AN817">
        <v>1400</v>
      </c>
      <c r="AO817" t="s">
        <v>118</v>
      </c>
      <c r="AP817">
        <v>50</v>
      </c>
      <c r="AQ817">
        <v>134</v>
      </c>
      <c r="AR817">
        <v>0</v>
      </c>
      <c r="AZ817">
        <v>1200</v>
      </c>
      <c r="BA817">
        <v>1</v>
      </c>
      <c r="BB817" t="str">
        <f t="shared" si="54"/>
        <v xml:space="preserve">N35DC   </v>
      </c>
      <c r="BC817">
        <v>1</v>
      </c>
      <c r="BE817">
        <v>0</v>
      </c>
      <c r="BF817">
        <v>0</v>
      </c>
      <c r="BG817">
        <v>0</v>
      </c>
      <c r="BH817">
        <v>1500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"17:46:44.419"</f>
        <v>17:46:44.419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6</v>
      </c>
      <c r="CP817" t="s">
        <v>119</v>
      </c>
      <c r="CQ817">
        <v>341</v>
      </c>
      <c r="CR817">
        <v>0</v>
      </c>
      <c r="CW817">
        <v>16708372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"10/21/2020 17:46:36.476"</f>
        <v>10/21/2020 17:46:36.476</v>
      </c>
      <c r="C818" t="str">
        <f t="shared" si="53"/>
        <v>FFDFD3C0</v>
      </c>
      <c r="D818" t="s">
        <v>133</v>
      </c>
      <c r="E818">
        <v>1</v>
      </c>
      <c r="F818">
        <v>1001</v>
      </c>
      <c r="G818" t="s">
        <v>114</v>
      </c>
      <c r="J818" t="s">
        <v>134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"17:46:44.414"</f>
        <v>17:46:44.414</v>
      </c>
      <c r="T818" t="str">
        <f>"17:46:44.114"</f>
        <v>17:46:44.114</v>
      </c>
      <c r="U818" t="str">
        <f t="shared" si="52"/>
        <v>A3E2C2</v>
      </c>
      <c r="V818">
        <v>0</v>
      </c>
      <c r="W818">
        <v>0</v>
      </c>
      <c r="X818">
        <v>1</v>
      </c>
      <c r="Z818">
        <v>0</v>
      </c>
      <c r="AA818">
        <v>10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1</v>
      </c>
      <c r="AH818">
        <v>0</v>
      </c>
      <c r="AI818" t="s">
        <v>454</v>
      </c>
      <c r="AJ818">
        <v>30.171568000000001</v>
      </c>
      <c r="AK818" t="s">
        <v>455</v>
      </c>
      <c r="AL818">
        <v>-89.893591000000001</v>
      </c>
      <c r="AM818">
        <v>100</v>
      </c>
      <c r="AN818">
        <v>1400</v>
      </c>
      <c r="AO818" t="s">
        <v>118</v>
      </c>
      <c r="AP818">
        <v>50</v>
      </c>
      <c r="AQ818">
        <v>134</v>
      </c>
      <c r="AR818">
        <v>0</v>
      </c>
      <c r="AZ818">
        <v>1200</v>
      </c>
      <c r="BA818">
        <v>1</v>
      </c>
      <c r="BB818" t="str">
        <f t="shared" si="54"/>
        <v xml:space="preserve">N35DC   </v>
      </c>
      <c r="BC818">
        <v>1</v>
      </c>
      <c r="BE818">
        <v>0</v>
      </c>
      <c r="BF818">
        <v>0</v>
      </c>
      <c r="BG818">
        <v>0</v>
      </c>
      <c r="BH818">
        <v>1500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"17:46:44.419"</f>
        <v>17:46:44.419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6</v>
      </c>
      <c r="CP818" t="s">
        <v>119</v>
      </c>
      <c r="CQ818">
        <v>341</v>
      </c>
      <c r="CR818">
        <v>0</v>
      </c>
      <c r="CW818">
        <v>16708372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"10/21/2020 17:46:36.476"</f>
        <v>10/21/2020 17:46:36.476</v>
      </c>
      <c r="C819" t="str">
        <f t="shared" si="53"/>
        <v>FFDFD3C0</v>
      </c>
      <c r="D819" t="s">
        <v>113</v>
      </c>
      <c r="E819">
        <v>4</v>
      </c>
      <c r="H819">
        <v>162</v>
      </c>
      <c r="I819" t="s">
        <v>114</v>
      </c>
      <c r="J819" t="s">
        <v>115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"17:46:44.414"</f>
        <v>17:46:44.414</v>
      </c>
      <c r="T819" t="str">
        <f>"17:46:44.114"</f>
        <v>17:46:44.114</v>
      </c>
      <c r="U819" t="str">
        <f t="shared" si="52"/>
        <v>A3E2C2</v>
      </c>
      <c r="V819">
        <v>0</v>
      </c>
      <c r="W819">
        <v>0</v>
      </c>
      <c r="X819">
        <v>1</v>
      </c>
      <c r="Z819">
        <v>0</v>
      </c>
      <c r="AA819">
        <v>10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1</v>
      </c>
      <c r="AH819">
        <v>0</v>
      </c>
      <c r="AI819" t="s">
        <v>454</v>
      </c>
      <c r="AJ819">
        <v>30.171568000000001</v>
      </c>
      <c r="AK819" t="s">
        <v>455</v>
      </c>
      <c r="AL819">
        <v>-89.893591000000001</v>
      </c>
      <c r="AM819">
        <v>100</v>
      </c>
      <c r="AN819">
        <v>1400</v>
      </c>
      <c r="AO819" t="s">
        <v>118</v>
      </c>
      <c r="AP819">
        <v>50</v>
      </c>
      <c r="AQ819">
        <v>134</v>
      </c>
      <c r="AR819">
        <v>0</v>
      </c>
      <c r="AZ819">
        <v>1200</v>
      </c>
      <c r="BA819">
        <v>1</v>
      </c>
      <c r="BB819" t="str">
        <f t="shared" si="54"/>
        <v xml:space="preserve">N35DC   </v>
      </c>
      <c r="BC819">
        <v>1</v>
      </c>
      <c r="BE819">
        <v>0</v>
      </c>
      <c r="BF819">
        <v>0</v>
      </c>
      <c r="BG819">
        <v>0</v>
      </c>
      <c r="BH819">
        <v>1500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"17:46:44.419"</f>
        <v>17:46:44.419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6</v>
      </c>
      <c r="CP819" t="s">
        <v>119</v>
      </c>
      <c r="CQ819">
        <v>341</v>
      </c>
      <c r="CR819">
        <v>0</v>
      </c>
      <c r="CW819">
        <v>16708372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"10/21/2020 17:46:39.520"</f>
        <v>10/21/2020 17:46:39.520</v>
      </c>
      <c r="C820" t="str">
        <f t="shared" si="53"/>
        <v>FFDFD3C0</v>
      </c>
      <c r="D820" t="s">
        <v>133</v>
      </c>
      <c r="E820">
        <v>1</v>
      </c>
      <c r="F820">
        <v>1001</v>
      </c>
      <c r="G820" t="s">
        <v>114</v>
      </c>
      <c r="J820" t="s">
        <v>134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"17:46:47.477"</f>
        <v>17:46:47.477</v>
      </c>
      <c r="T820" t="str">
        <f>"17:46:47.277"</f>
        <v>17:46:47.277</v>
      </c>
      <c r="U820" t="str">
        <f t="shared" si="52"/>
        <v>A3E2C2</v>
      </c>
      <c r="V820">
        <v>0</v>
      </c>
      <c r="W820">
        <v>0</v>
      </c>
      <c r="X820">
        <v>1</v>
      </c>
      <c r="Z820">
        <v>0</v>
      </c>
      <c r="AA820">
        <v>10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1</v>
      </c>
      <c r="AH820">
        <v>0</v>
      </c>
      <c r="AI820" t="s">
        <v>456</v>
      </c>
      <c r="AJ820">
        <v>30.173435000000001</v>
      </c>
      <c r="AK820" t="s">
        <v>457</v>
      </c>
      <c r="AL820">
        <v>-89.892775999999998</v>
      </c>
      <c r="AM820">
        <v>100</v>
      </c>
      <c r="AN820">
        <v>1400</v>
      </c>
      <c r="AO820" t="s">
        <v>118</v>
      </c>
      <c r="AP820">
        <v>50</v>
      </c>
      <c r="AQ820">
        <v>134</v>
      </c>
      <c r="AR820">
        <v>0</v>
      </c>
      <c r="AZ820">
        <v>1200</v>
      </c>
      <c r="BA820">
        <v>1</v>
      </c>
      <c r="BB820" t="str">
        <f t="shared" si="54"/>
        <v xml:space="preserve">N35DC   </v>
      </c>
      <c r="BC820">
        <v>1</v>
      </c>
      <c r="BE820">
        <v>0</v>
      </c>
      <c r="BF820">
        <v>0</v>
      </c>
      <c r="BG820">
        <v>0</v>
      </c>
      <c r="BH820">
        <v>1500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"17:46:47.479"</f>
        <v>17:46:47.479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6</v>
      </c>
      <c r="CP820" t="s">
        <v>119</v>
      </c>
      <c r="CQ820">
        <v>341</v>
      </c>
      <c r="CR820">
        <v>0</v>
      </c>
      <c r="CW820">
        <v>16710837</v>
      </c>
      <c r="CY820">
        <v>1</v>
      </c>
      <c r="CZ820">
        <v>0</v>
      </c>
      <c r="DA820">
        <v>0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"10/21/2020 17:46:39.520"</f>
        <v>10/21/2020 17:46:39.520</v>
      </c>
      <c r="C821" t="str">
        <f t="shared" si="53"/>
        <v>FFDFD3C0</v>
      </c>
      <c r="D821" t="s">
        <v>124</v>
      </c>
      <c r="E821">
        <v>2</v>
      </c>
      <c r="H821">
        <v>14</v>
      </c>
      <c r="I821" t="s">
        <v>125</v>
      </c>
      <c r="J821" t="s">
        <v>126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"17:46:47.477"</f>
        <v>17:46:47.477</v>
      </c>
      <c r="T821" t="str">
        <f>"17:46:47.277"</f>
        <v>17:46:47.277</v>
      </c>
      <c r="U821" t="str">
        <f t="shared" si="52"/>
        <v>A3E2C2</v>
      </c>
      <c r="V821">
        <v>0</v>
      </c>
      <c r="W821">
        <v>0</v>
      </c>
      <c r="X821">
        <v>1</v>
      </c>
      <c r="Z821">
        <v>0</v>
      </c>
      <c r="AA821">
        <v>10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1</v>
      </c>
      <c r="AH821">
        <v>0</v>
      </c>
      <c r="AI821" t="s">
        <v>456</v>
      </c>
      <c r="AJ821">
        <v>30.173435000000001</v>
      </c>
      <c r="AK821" t="s">
        <v>457</v>
      </c>
      <c r="AL821">
        <v>-89.892775999999998</v>
      </c>
      <c r="AM821">
        <v>100</v>
      </c>
      <c r="AN821">
        <v>1400</v>
      </c>
      <c r="AO821" t="s">
        <v>118</v>
      </c>
      <c r="AP821">
        <v>50</v>
      </c>
      <c r="AQ821">
        <v>134</v>
      </c>
      <c r="AR821">
        <v>0</v>
      </c>
      <c r="AZ821">
        <v>1200</v>
      </c>
      <c r="BA821">
        <v>1</v>
      </c>
      <c r="BB821" t="str">
        <f t="shared" si="54"/>
        <v xml:space="preserve">N35DC   </v>
      </c>
      <c r="BC821">
        <v>1</v>
      </c>
      <c r="BE821">
        <v>0</v>
      </c>
      <c r="BF821">
        <v>0</v>
      </c>
      <c r="BG821">
        <v>0</v>
      </c>
      <c r="BH821">
        <v>1500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"17:46:47.479"</f>
        <v>17:46:47.479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6</v>
      </c>
      <c r="CP821" t="s">
        <v>119</v>
      </c>
      <c r="CQ821">
        <v>341</v>
      </c>
      <c r="CR821">
        <v>0</v>
      </c>
      <c r="CW821">
        <v>16710837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"10/21/2020 17:46:39.520"</f>
        <v>10/21/2020 17:46:39.520</v>
      </c>
      <c r="C822" t="str">
        <f t="shared" si="53"/>
        <v>FFDFD3C0</v>
      </c>
      <c r="D822" t="s">
        <v>113</v>
      </c>
      <c r="E822">
        <v>4</v>
      </c>
      <c r="H822">
        <v>162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"17:46:47.477"</f>
        <v>17:46:47.477</v>
      </c>
      <c r="T822" t="str">
        <f>"17:46:47.277"</f>
        <v>17:46:47.277</v>
      </c>
      <c r="U822" t="str">
        <f t="shared" si="52"/>
        <v>A3E2C2</v>
      </c>
      <c r="V822">
        <v>0</v>
      </c>
      <c r="W822">
        <v>0</v>
      </c>
      <c r="X822">
        <v>1</v>
      </c>
      <c r="Z822">
        <v>0</v>
      </c>
      <c r="AA822">
        <v>10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1</v>
      </c>
      <c r="AH822">
        <v>0</v>
      </c>
      <c r="AI822" t="s">
        <v>456</v>
      </c>
      <c r="AJ822">
        <v>30.173435000000001</v>
      </c>
      <c r="AK822" t="s">
        <v>457</v>
      </c>
      <c r="AL822">
        <v>-89.892775999999998</v>
      </c>
      <c r="AM822">
        <v>100</v>
      </c>
      <c r="AN822">
        <v>1400</v>
      </c>
      <c r="AO822" t="s">
        <v>118</v>
      </c>
      <c r="AP822">
        <v>50</v>
      </c>
      <c r="AQ822">
        <v>134</v>
      </c>
      <c r="AR822">
        <v>0</v>
      </c>
      <c r="AZ822">
        <v>1200</v>
      </c>
      <c r="BA822">
        <v>1</v>
      </c>
      <c r="BB822" t="str">
        <f t="shared" si="54"/>
        <v xml:space="preserve">N35DC   </v>
      </c>
      <c r="BC822">
        <v>1</v>
      </c>
      <c r="BE822">
        <v>0</v>
      </c>
      <c r="BF822">
        <v>0</v>
      </c>
      <c r="BG822">
        <v>0</v>
      </c>
      <c r="BH822">
        <v>1500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"17:46:47.479"</f>
        <v>17:46:47.479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6</v>
      </c>
      <c r="CP822" t="s">
        <v>119</v>
      </c>
      <c r="CQ822">
        <v>341</v>
      </c>
      <c r="CR822">
        <v>0</v>
      </c>
      <c r="CW822">
        <v>16710837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"10/21/2020 17:46:39.520"</f>
        <v>10/21/2020 17:46:39.520</v>
      </c>
      <c r="C823" t="str">
        <f t="shared" si="53"/>
        <v>FFDFD3C0</v>
      </c>
      <c r="D823" t="s">
        <v>130</v>
      </c>
      <c r="E823">
        <v>3</v>
      </c>
      <c r="F823">
        <v>2003</v>
      </c>
      <c r="G823" t="s">
        <v>131</v>
      </c>
      <c r="J823" t="s">
        <v>132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"17:46:47.477"</f>
        <v>17:46:47.477</v>
      </c>
      <c r="T823" t="str">
        <f>"17:46:47.277"</f>
        <v>17:46:47.277</v>
      </c>
      <c r="U823" t="str">
        <f t="shared" si="52"/>
        <v>A3E2C2</v>
      </c>
      <c r="V823">
        <v>0</v>
      </c>
      <c r="W823">
        <v>0</v>
      </c>
      <c r="X823">
        <v>1</v>
      </c>
      <c r="Z823">
        <v>0</v>
      </c>
      <c r="AA823">
        <v>10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1</v>
      </c>
      <c r="AH823">
        <v>0</v>
      </c>
      <c r="AI823" t="s">
        <v>456</v>
      </c>
      <c r="AJ823">
        <v>30.173435000000001</v>
      </c>
      <c r="AK823" t="s">
        <v>457</v>
      </c>
      <c r="AL823">
        <v>-89.892775999999998</v>
      </c>
      <c r="AM823">
        <v>100</v>
      </c>
      <c r="AN823">
        <v>1400</v>
      </c>
      <c r="AO823" t="s">
        <v>118</v>
      </c>
      <c r="AP823">
        <v>50</v>
      </c>
      <c r="AQ823">
        <v>134</v>
      </c>
      <c r="AR823">
        <v>0</v>
      </c>
      <c r="AZ823">
        <v>1200</v>
      </c>
      <c r="BA823">
        <v>1</v>
      </c>
      <c r="BB823" t="str">
        <f t="shared" si="54"/>
        <v xml:space="preserve">N35DC   </v>
      </c>
      <c r="BC823">
        <v>1</v>
      </c>
      <c r="BE823">
        <v>0</v>
      </c>
      <c r="BF823">
        <v>0</v>
      </c>
      <c r="BG823">
        <v>0</v>
      </c>
      <c r="BH823">
        <v>1500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"17:46:47.479"</f>
        <v>17:46:47.479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6</v>
      </c>
      <c r="CP823" t="s">
        <v>119</v>
      </c>
      <c r="CQ823">
        <v>341</v>
      </c>
      <c r="CR823">
        <v>0</v>
      </c>
      <c r="CW823">
        <v>16710837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"10/21/2020 17:46:39.520"</f>
        <v>10/21/2020 17:46:39.520</v>
      </c>
      <c r="C824" t="str">
        <f t="shared" si="53"/>
        <v>FFDFD3C0</v>
      </c>
      <c r="D824" t="s">
        <v>128</v>
      </c>
      <c r="E824">
        <v>9</v>
      </c>
      <c r="H824">
        <v>257</v>
      </c>
      <c r="I824" t="s">
        <v>129</v>
      </c>
      <c r="J824" t="s">
        <v>126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"17:46:47.477"</f>
        <v>17:46:47.477</v>
      </c>
      <c r="T824" t="str">
        <f>"17:46:47.277"</f>
        <v>17:46:47.277</v>
      </c>
      <c r="U824" t="str">
        <f t="shared" si="52"/>
        <v>A3E2C2</v>
      </c>
      <c r="V824">
        <v>0</v>
      </c>
      <c r="W824">
        <v>0</v>
      </c>
      <c r="X824">
        <v>1</v>
      </c>
      <c r="Z824">
        <v>0</v>
      </c>
      <c r="AA824">
        <v>10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1</v>
      </c>
      <c r="AH824">
        <v>0</v>
      </c>
      <c r="AI824" t="s">
        <v>456</v>
      </c>
      <c r="AJ824">
        <v>30.173435000000001</v>
      </c>
      <c r="AK824" t="s">
        <v>457</v>
      </c>
      <c r="AL824">
        <v>-89.892775999999998</v>
      </c>
      <c r="AM824">
        <v>100</v>
      </c>
      <c r="AN824">
        <v>1400</v>
      </c>
      <c r="AO824" t="s">
        <v>118</v>
      </c>
      <c r="AP824">
        <v>50</v>
      </c>
      <c r="AQ824">
        <v>134</v>
      </c>
      <c r="AR824">
        <v>0</v>
      </c>
      <c r="AZ824">
        <v>1200</v>
      </c>
      <c r="BA824">
        <v>1</v>
      </c>
      <c r="BB824" t="str">
        <f t="shared" si="54"/>
        <v xml:space="preserve">N35DC   </v>
      </c>
      <c r="BC824">
        <v>1</v>
      </c>
      <c r="BE824">
        <v>0</v>
      </c>
      <c r="BF824">
        <v>0</v>
      </c>
      <c r="BG824">
        <v>0</v>
      </c>
      <c r="BH824">
        <v>1500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"17:46:47.479"</f>
        <v>17:46:47.479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6</v>
      </c>
      <c r="CP824" t="s">
        <v>119</v>
      </c>
      <c r="CQ824">
        <v>341</v>
      </c>
      <c r="CR824">
        <v>0</v>
      </c>
      <c r="CW824">
        <v>16710837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"10/21/2020 17:46:40.711"</f>
        <v>10/21/2020 17:46:40.711</v>
      </c>
      <c r="C825" t="str">
        <f t="shared" si="53"/>
        <v>FFDFD3C0</v>
      </c>
      <c r="D825" t="s">
        <v>113</v>
      </c>
      <c r="E825">
        <v>4</v>
      </c>
      <c r="H825">
        <v>162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"17:46:48.617"</f>
        <v>17:46:48.617</v>
      </c>
      <c r="T825" t="str">
        <f>"17:46:48.217"</f>
        <v>17:46:48.217</v>
      </c>
      <c r="U825" t="str">
        <f t="shared" si="52"/>
        <v>A3E2C2</v>
      </c>
      <c r="V825">
        <v>0</v>
      </c>
      <c r="W825">
        <v>0</v>
      </c>
      <c r="X825">
        <v>1</v>
      </c>
      <c r="Z825">
        <v>0</v>
      </c>
      <c r="AA825">
        <v>10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1</v>
      </c>
      <c r="AH825">
        <v>0</v>
      </c>
      <c r="AI825" t="s">
        <v>458</v>
      </c>
      <c r="AJ825">
        <v>30.174185999999999</v>
      </c>
      <c r="AK825" t="s">
        <v>459</v>
      </c>
      <c r="AL825">
        <v>-89.892497000000006</v>
      </c>
      <c r="AM825">
        <v>100</v>
      </c>
      <c r="AN825">
        <v>1400</v>
      </c>
      <c r="AO825" t="s">
        <v>118</v>
      </c>
      <c r="AP825">
        <v>50</v>
      </c>
      <c r="AQ825">
        <v>134</v>
      </c>
      <c r="AR825">
        <v>0</v>
      </c>
      <c r="AZ825">
        <v>1200</v>
      </c>
      <c r="BA825">
        <v>1</v>
      </c>
      <c r="BB825" t="str">
        <f t="shared" si="54"/>
        <v xml:space="preserve">N35DC   </v>
      </c>
      <c r="BC825">
        <v>1</v>
      </c>
      <c r="BE825">
        <v>0</v>
      </c>
      <c r="BF825">
        <v>0</v>
      </c>
      <c r="BG825">
        <v>0</v>
      </c>
      <c r="BH825">
        <v>1475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"17:46:48.619"</f>
        <v>17:46:48.619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6</v>
      </c>
      <c r="CP825" t="s">
        <v>119</v>
      </c>
      <c r="CQ825">
        <v>341</v>
      </c>
      <c r="CR825">
        <v>0</v>
      </c>
      <c r="CW825">
        <v>16711756</v>
      </c>
      <c r="CY825">
        <v>1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"10/21/2020 17:46:40.711"</f>
        <v>10/21/2020 17:46:40.711</v>
      </c>
      <c r="C826" t="str">
        <f t="shared" si="53"/>
        <v>FFDFD3C0</v>
      </c>
      <c r="D826" t="s">
        <v>124</v>
      </c>
      <c r="E826">
        <v>2</v>
      </c>
      <c r="H826">
        <v>14</v>
      </c>
      <c r="I826" t="s">
        <v>125</v>
      </c>
      <c r="J826" t="s">
        <v>126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"17:46:48.617"</f>
        <v>17:46:48.617</v>
      </c>
      <c r="U826" t="str">
        <f t="shared" si="52"/>
        <v>A3E2C2</v>
      </c>
      <c r="V826">
        <v>0</v>
      </c>
      <c r="W826">
        <v>0</v>
      </c>
      <c r="X826">
        <v>1</v>
      </c>
      <c r="Z826">
        <v>0</v>
      </c>
      <c r="AA826">
        <v>10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1</v>
      </c>
      <c r="AH826">
        <v>0</v>
      </c>
      <c r="AI826" t="s">
        <v>458</v>
      </c>
      <c r="AJ826">
        <v>30.174185999999999</v>
      </c>
      <c r="AK826" t="s">
        <v>459</v>
      </c>
      <c r="AL826">
        <v>-89.892497000000006</v>
      </c>
      <c r="AM826">
        <v>100</v>
      </c>
      <c r="AN826">
        <v>1400</v>
      </c>
      <c r="AO826" t="s">
        <v>118</v>
      </c>
      <c r="AP826">
        <v>49</v>
      </c>
      <c r="AQ826">
        <v>134</v>
      </c>
      <c r="AR826">
        <v>0</v>
      </c>
      <c r="AZ826">
        <v>1200</v>
      </c>
      <c r="BA826">
        <v>1</v>
      </c>
      <c r="BB826" t="str">
        <f t="shared" si="54"/>
        <v xml:space="preserve">N35DC   </v>
      </c>
      <c r="BC826">
        <v>1</v>
      </c>
      <c r="BE826">
        <v>0</v>
      </c>
      <c r="BF826">
        <v>0</v>
      </c>
      <c r="BG826">
        <v>0</v>
      </c>
      <c r="BH826">
        <v>1475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"17:46:48.619"</f>
        <v>17:46:48.619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3</v>
      </c>
      <c r="CP826" t="s">
        <v>119</v>
      </c>
      <c r="CQ826">
        <v>706</v>
      </c>
      <c r="CR826">
        <v>1</v>
      </c>
      <c r="CW826">
        <v>14620775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"10/21/2020 17:46:40.711"</f>
        <v>10/21/2020 17:46:40.711</v>
      </c>
      <c r="C827" t="str">
        <f t="shared" si="53"/>
        <v>FFDFD3C0</v>
      </c>
      <c r="D827" t="s">
        <v>130</v>
      </c>
      <c r="E827">
        <v>3</v>
      </c>
      <c r="F827">
        <v>2003</v>
      </c>
      <c r="G827" t="s">
        <v>131</v>
      </c>
      <c r="J827" t="s">
        <v>132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"17:46:48.617"</f>
        <v>17:46:48.617</v>
      </c>
      <c r="U827" t="str">
        <f t="shared" si="52"/>
        <v>A3E2C2</v>
      </c>
      <c r="V827">
        <v>0</v>
      </c>
      <c r="W827">
        <v>0</v>
      </c>
      <c r="X827">
        <v>1</v>
      </c>
      <c r="Z827">
        <v>0</v>
      </c>
      <c r="AA827">
        <v>10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1</v>
      </c>
      <c r="AH827">
        <v>0</v>
      </c>
      <c r="AI827" t="s">
        <v>458</v>
      </c>
      <c r="AJ827">
        <v>30.174185999999999</v>
      </c>
      <c r="AK827" t="s">
        <v>459</v>
      </c>
      <c r="AL827">
        <v>-89.892497000000006</v>
      </c>
      <c r="AM827">
        <v>100</v>
      </c>
      <c r="AN827">
        <v>1400</v>
      </c>
      <c r="AO827" t="s">
        <v>118</v>
      </c>
      <c r="AP827">
        <v>49</v>
      </c>
      <c r="AQ827">
        <v>134</v>
      </c>
      <c r="AR827">
        <v>0</v>
      </c>
      <c r="AZ827">
        <v>1200</v>
      </c>
      <c r="BA827">
        <v>1</v>
      </c>
      <c r="BB827" t="str">
        <f t="shared" si="54"/>
        <v xml:space="preserve">N35DC   </v>
      </c>
      <c r="BC827">
        <v>1</v>
      </c>
      <c r="BE827">
        <v>0</v>
      </c>
      <c r="BF827">
        <v>0</v>
      </c>
      <c r="BG827">
        <v>0</v>
      </c>
      <c r="BH827">
        <v>1475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"17:46:48.619"</f>
        <v>17:46:48.619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3</v>
      </c>
      <c r="CP827" t="s">
        <v>119</v>
      </c>
      <c r="CQ827">
        <v>706</v>
      </c>
      <c r="CR827">
        <v>1</v>
      </c>
      <c r="CW827">
        <v>14620775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"10/21/2020 17:46:40.711"</f>
        <v>10/21/2020 17:46:40.711</v>
      </c>
      <c r="C828" t="str">
        <f t="shared" si="53"/>
        <v>FFDFD3C0</v>
      </c>
      <c r="D828" t="s">
        <v>128</v>
      </c>
      <c r="E828">
        <v>9</v>
      </c>
      <c r="H828">
        <v>257</v>
      </c>
      <c r="I828" t="s">
        <v>129</v>
      </c>
      <c r="J828" t="s">
        <v>126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"17:46:48.617"</f>
        <v>17:46:48.617</v>
      </c>
      <c r="T828" t="str">
        <f>"17:46:48.217"</f>
        <v>17:46:48.217</v>
      </c>
      <c r="U828" t="str">
        <f t="shared" si="52"/>
        <v>A3E2C2</v>
      </c>
      <c r="V828">
        <v>0</v>
      </c>
      <c r="W828">
        <v>0</v>
      </c>
      <c r="X828">
        <v>1</v>
      </c>
      <c r="Z828">
        <v>0</v>
      </c>
      <c r="AA828">
        <v>10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1</v>
      </c>
      <c r="AH828">
        <v>0</v>
      </c>
      <c r="AI828" t="s">
        <v>458</v>
      </c>
      <c r="AJ828">
        <v>30.174185999999999</v>
      </c>
      <c r="AK828" t="s">
        <v>459</v>
      </c>
      <c r="AL828">
        <v>-89.892497000000006</v>
      </c>
      <c r="AM828">
        <v>100</v>
      </c>
      <c r="AN828">
        <v>1400</v>
      </c>
      <c r="AO828" t="s">
        <v>118</v>
      </c>
      <c r="AP828">
        <v>50</v>
      </c>
      <c r="AQ828">
        <v>134</v>
      </c>
      <c r="AR828">
        <v>0</v>
      </c>
      <c r="AZ828">
        <v>1200</v>
      </c>
      <c r="BA828">
        <v>1</v>
      </c>
      <c r="BB828" t="str">
        <f t="shared" si="54"/>
        <v xml:space="preserve">N35DC   </v>
      </c>
      <c r="BC828">
        <v>1</v>
      </c>
      <c r="BE828">
        <v>0</v>
      </c>
      <c r="BF828">
        <v>0</v>
      </c>
      <c r="BG828">
        <v>0</v>
      </c>
      <c r="BH828">
        <v>1475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"17:46:48.619"</f>
        <v>17:46:48.619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6</v>
      </c>
      <c r="CP828" t="s">
        <v>119</v>
      </c>
      <c r="CQ828">
        <v>341</v>
      </c>
      <c r="CR828">
        <v>0</v>
      </c>
      <c r="CW828">
        <v>16711756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"10/21/2020 17:46:40.711"</f>
        <v>10/21/2020 17:46:40.711</v>
      </c>
      <c r="C829" t="str">
        <f t="shared" si="53"/>
        <v>FFDFD3C0</v>
      </c>
      <c r="D829" t="s">
        <v>133</v>
      </c>
      <c r="E829">
        <v>1</v>
      </c>
      <c r="F829">
        <v>1001</v>
      </c>
      <c r="G829" t="s">
        <v>114</v>
      </c>
      <c r="J829" t="s">
        <v>134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"17:46:48.617"</f>
        <v>17:46:48.617</v>
      </c>
      <c r="T829" t="str">
        <f>"17:46:48.217"</f>
        <v>17:46:48.217</v>
      </c>
      <c r="U829" t="str">
        <f t="shared" si="52"/>
        <v>A3E2C2</v>
      </c>
      <c r="V829">
        <v>0</v>
      </c>
      <c r="W829">
        <v>0</v>
      </c>
      <c r="X829">
        <v>1</v>
      </c>
      <c r="Z829">
        <v>0</v>
      </c>
      <c r="AA829">
        <v>10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1</v>
      </c>
      <c r="AH829">
        <v>0</v>
      </c>
      <c r="AI829" t="s">
        <v>458</v>
      </c>
      <c r="AJ829">
        <v>30.174185999999999</v>
      </c>
      <c r="AK829" t="s">
        <v>459</v>
      </c>
      <c r="AL829">
        <v>-89.892497000000006</v>
      </c>
      <c r="AM829">
        <v>100</v>
      </c>
      <c r="AN829">
        <v>1400</v>
      </c>
      <c r="AO829" t="s">
        <v>118</v>
      </c>
      <c r="AP829">
        <v>50</v>
      </c>
      <c r="AQ829">
        <v>134</v>
      </c>
      <c r="AR829">
        <v>0</v>
      </c>
      <c r="AZ829">
        <v>1200</v>
      </c>
      <c r="BA829">
        <v>1</v>
      </c>
      <c r="BB829" t="str">
        <f t="shared" si="54"/>
        <v xml:space="preserve">N35DC   </v>
      </c>
      <c r="BC829">
        <v>1</v>
      </c>
      <c r="BE829">
        <v>0</v>
      </c>
      <c r="BF829">
        <v>0</v>
      </c>
      <c r="BG829">
        <v>0</v>
      </c>
      <c r="BH829">
        <v>1475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"17:46:48.619"</f>
        <v>17:46:48.619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6</v>
      </c>
      <c r="CP829" t="s">
        <v>119</v>
      </c>
      <c r="CQ829">
        <v>341</v>
      </c>
      <c r="CR829">
        <v>0</v>
      </c>
      <c r="CW829">
        <v>16711756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"10/21/2020 17:46:41.518"</f>
        <v>10/21/2020 17:46:41.518</v>
      </c>
      <c r="C830" t="str">
        <f t="shared" si="53"/>
        <v>FFDFD3C0</v>
      </c>
      <c r="D830" t="s">
        <v>113</v>
      </c>
      <c r="E830">
        <v>4</v>
      </c>
      <c r="H830">
        <v>162</v>
      </c>
      <c r="I830" t="s">
        <v>114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"17:46:49.453"</f>
        <v>17:46:49.453</v>
      </c>
      <c r="T830" t="str">
        <f>"17:46:49.253"</f>
        <v>17:46:49.253</v>
      </c>
      <c r="U830" t="str">
        <f t="shared" si="52"/>
        <v>A3E2C2</v>
      </c>
      <c r="V830">
        <v>0</v>
      </c>
      <c r="W830">
        <v>0</v>
      </c>
      <c r="X830">
        <v>1</v>
      </c>
      <c r="Z830">
        <v>0</v>
      </c>
      <c r="AA830">
        <v>10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1</v>
      </c>
      <c r="AH830">
        <v>0</v>
      </c>
      <c r="AI830" t="s">
        <v>460</v>
      </c>
      <c r="AJ830">
        <v>30.174700999999999</v>
      </c>
      <c r="AK830" t="s">
        <v>461</v>
      </c>
      <c r="AL830">
        <v>-89.892218</v>
      </c>
      <c r="AM830">
        <v>100</v>
      </c>
      <c r="AN830">
        <v>1400</v>
      </c>
      <c r="AO830" t="s">
        <v>118</v>
      </c>
      <c r="AP830">
        <v>49</v>
      </c>
      <c r="AQ830">
        <v>134</v>
      </c>
      <c r="AR830">
        <v>0</v>
      </c>
      <c r="AZ830">
        <v>1200</v>
      </c>
      <c r="BA830">
        <v>1</v>
      </c>
      <c r="BB830" t="str">
        <f t="shared" si="54"/>
        <v xml:space="preserve">N35DC   </v>
      </c>
      <c r="BC830">
        <v>1</v>
      </c>
      <c r="BE830">
        <v>0</v>
      </c>
      <c r="BF830">
        <v>0</v>
      </c>
      <c r="BG830">
        <v>0</v>
      </c>
      <c r="BH830">
        <v>1475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"17:46:49.459"</f>
        <v>17:46:49.459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6</v>
      </c>
      <c r="CP830" t="s">
        <v>119</v>
      </c>
      <c r="CQ830">
        <v>341</v>
      </c>
      <c r="CR830">
        <v>0</v>
      </c>
      <c r="CW830">
        <v>16712398</v>
      </c>
      <c r="CY830">
        <v>1</v>
      </c>
      <c r="CZ830">
        <v>0</v>
      </c>
      <c r="DA830">
        <v>0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"10/21/2020 17:46:41.518"</f>
        <v>10/21/2020 17:46:41.518</v>
      </c>
      <c r="C831" t="str">
        <f t="shared" si="53"/>
        <v>FFDFD3C0</v>
      </c>
      <c r="D831" t="s">
        <v>130</v>
      </c>
      <c r="E831">
        <v>3</v>
      </c>
      <c r="F831">
        <v>2003</v>
      </c>
      <c r="G831" t="s">
        <v>131</v>
      </c>
      <c r="J831" t="s">
        <v>132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"17:46:49.453"</f>
        <v>17:46:49.453</v>
      </c>
      <c r="T831" t="str">
        <f>"17:46:49.253"</f>
        <v>17:46:49.253</v>
      </c>
      <c r="U831" t="str">
        <f t="shared" si="52"/>
        <v>A3E2C2</v>
      </c>
      <c r="V831">
        <v>0</v>
      </c>
      <c r="W831">
        <v>0</v>
      </c>
      <c r="X831">
        <v>1</v>
      </c>
      <c r="Z831">
        <v>0</v>
      </c>
      <c r="AA831">
        <v>10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1</v>
      </c>
      <c r="AH831">
        <v>0</v>
      </c>
      <c r="AI831" t="s">
        <v>460</v>
      </c>
      <c r="AJ831">
        <v>30.174700999999999</v>
      </c>
      <c r="AK831" t="s">
        <v>461</v>
      </c>
      <c r="AL831">
        <v>-89.892218</v>
      </c>
      <c r="AM831">
        <v>100</v>
      </c>
      <c r="AN831">
        <v>1400</v>
      </c>
      <c r="AO831" t="s">
        <v>118</v>
      </c>
      <c r="AP831">
        <v>49</v>
      </c>
      <c r="AQ831">
        <v>134</v>
      </c>
      <c r="AR831">
        <v>0</v>
      </c>
      <c r="AZ831">
        <v>1200</v>
      </c>
      <c r="BA831">
        <v>1</v>
      </c>
      <c r="BB831" t="str">
        <f t="shared" si="54"/>
        <v xml:space="preserve">N35DC   </v>
      </c>
      <c r="BC831">
        <v>1</v>
      </c>
      <c r="BE831">
        <v>0</v>
      </c>
      <c r="BF831">
        <v>0</v>
      </c>
      <c r="BG831">
        <v>0</v>
      </c>
      <c r="BH831">
        <v>1475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"17:46:49.459"</f>
        <v>17:46:49.459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6</v>
      </c>
      <c r="CP831" t="s">
        <v>119</v>
      </c>
      <c r="CQ831">
        <v>341</v>
      </c>
      <c r="CR831">
        <v>0</v>
      </c>
      <c r="CW831">
        <v>16712398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"10/21/2020 17:46:41.518"</f>
        <v>10/21/2020 17:46:41.518</v>
      </c>
      <c r="C832" t="str">
        <f t="shared" si="53"/>
        <v>FFDFD3C0</v>
      </c>
      <c r="D832" t="s">
        <v>128</v>
      </c>
      <c r="E832">
        <v>9</v>
      </c>
      <c r="H832">
        <v>257</v>
      </c>
      <c r="I832" t="s">
        <v>129</v>
      </c>
      <c r="J832" t="s">
        <v>126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"17:46:49.453"</f>
        <v>17:46:49.453</v>
      </c>
      <c r="T832" t="str">
        <f>"17:46:49.253"</f>
        <v>17:46:49.253</v>
      </c>
      <c r="U832" t="str">
        <f t="shared" si="52"/>
        <v>A3E2C2</v>
      </c>
      <c r="V832">
        <v>0</v>
      </c>
      <c r="W832">
        <v>0</v>
      </c>
      <c r="X832">
        <v>1</v>
      </c>
      <c r="Z832">
        <v>0</v>
      </c>
      <c r="AA832">
        <v>10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1</v>
      </c>
      <c r="AH832">
        <v>0</v>
      </c>
      <c r="AI832" t="s">
        <v>460</v>
      </c>
      <c r="AJ832">
        <v>30.174700999999999</v>
      </c>
      <c r="AK832" t="s">
        <v>461</v>
      </c>
      <c r="AL832">
        <v>-89.892218</v>
      </c>
      <c r="AM832">
        <v>100</v>
      </c>
      <c r="AN832">
        <v>1400</v>
      </c>
      <c r="AO832" t="s">
        <v>118</v>
      </c>
      <c r="AP832">
        <v>49</v>
      </c>
      <c r="AQ832">
        <v>134</v>
      </c>
      <c r="AR832">
        <v>0</v>
      </c>
      <c r="AZ832">
        <v>1200</v>
      </c>
      <c r="BA832">
        <v>1</v>
      </c>
      <c r="BB832" t="str">
        <f t="shared" si="54"/>
        <v xml:space="preserve">N35DC   </v>
      </c>
      <c r="BC832">
        <v>1</v>
      </c>
      <c r="BE832">
        <v>0</v>
      </c>
      <c r="BF832">
        <v>0</v>
      </c>
      <c r="BG832">
        <v>0</v>
      </c>
      <c r="BH832">
        <v>1475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"17:46:49.459"</f>
        <v>17:46:49.459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6</v>
      </c>
      <c r="CP832" t="s">
        <v>119</v>
      </c>
      <c r="CQ832">
        <v>341</v>
      </c>
      <c r="CR832">
        <v>0</v>
      </c>
      <c r="CW832">
        <v>16712398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"10/21/2020 17:46:41.518"</f>
        <v>10/21/2020 17:46:41.518</v>
      </c>
      <c r="C833" t="str">
        <f t="shared" si="53"/>
        <v>FFDFD3C0</v>
      </c>
      <c r="D833" t="s">
        <v>133</v>
      </c>
      <c r="E833">
        <v>1</v>
      </c>
      <c r="F833">
        <v>1001</v>
      </c>
      <c r="G833" t="s">
        <v>114</v>
      </c>
      <c r="J833" t="s">
        <v>134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"17:46:49.453"</f>
        <v>17:46:49.453</v>
      </c>
      <c r="T833" t="str">
        <f>"17:46:49.253"</f>
        <v>17:46:49.253</v>
      </c>
      <c r="U833" t="str">
        <f t="shared" si="52"/>
        <v>A3E2C2</v>
      </c>
      <c r="V833">
        <v>0</v>
      </c>
      <c r="W833">
        <v>0</v>
      </c>
      <c r="X833">
        <v>1</v>
      </c>
      <c r="Z833">
        <v>0</v>
      </c>
      <c r="AA833">
        <v>10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1</v>
      </c>
      <c r="AH833">
        <v>0</v>
      </c>
      <c r="AI833" t="s">
        <v>460</v>
      </c>
      <c r="AJ833">
        <v>30.174700999999999</v>
      </c>
      <c r="AK833" t="s">
        <v>461</v>
      </c>
      <c r="AL833">
        <v>-89.892218</v>
      </c>
      <c r="AM833">
        <v>100</v>
      </c>
      <c r="AN833">
        <v>1400</v>
      </c>
      <c r="AO833" t="s">
        <v>118</v>
      </c>
      <c r="AP833">
        <v>49</v>
      </c>
      <c r="AQ833">
        <v>134</v>
      </c>
      <c r="AR833">
        <v>0</v>
      </c>
      <c r="AZ833">
        <v>1200</v>
      </c>
      <c r="BA833">
        <v>1</v>
      </c>
      <c r="BB833" t="str">
        <f t="shared" si="54"/>
        <v xml:space="preserve">N35DC   </v>
      </c>
      <c r="BC833">
        <v>1</v>
      </c>
      <c r="BE833">
        <v>0</v>
      </c>
      <c r="BF833">
        <v>0</v>
      </c>
      <c r="BG833">
        <v>0</v>
      </c>
      <c r="BH833">
        <v>1475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"17:46:49.459"</f>
        <v>17:46:49.459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6</v>
      </c>
      <c r="CP833" t="s">
        <v>119</v>
      </c>
      <c r="CQ833">
        <v>341</v>
      </c>
      <c r="CR833">
        <v>0</v>
      </c>
      <c r="CW833">
        <v>16712398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"10/21/2020 17:46:41.518"</f>
        <v>10/21/2020 17:46:41.518</v>
      </c>
      <c r="C834" t="str">
        <f t="shared" si="53"/>
        <v>FFDFD3C0</v>
      </c>
      <c r="D834" t="s">
        <v>124</v>
      </c>
      <c r="E834">
        <v>2</v>
      </c>
      <c r="H834">
        <v>14</v>
      </c>
      <c r="I834" t="s">
        <v>125</v>
      </c>
      <c r="J834" t="s">
        <v>126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"17:46:49.453"</f>
        <v>17:46:49.453</v>
      </c>
      <c r="T834" t="str">
        <f>"17:46:49.253"</f>
        <v>17:46:49.253</v>
      </c>
      <c r="U834" t="str">
        <f t="shared" ref="U834:U897" si="55">"A3E2C2"</f>
        <v>A3E2C2</v>
      </c>
      <c r="V834">
        <v>0</v>
      </c>
      <c r="W834">
        <v>0</v>
      </c>
      <c r="X834">
        <v>1</v>
      </c>
      <c r="Z834">
        <v>0</v>
      </c>
      <c r="AA834">
        <v>10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1</v>
      </c>
      <c r="AH834">
        <v>0</v>
      </c>
      <c r="AI834" t="s">
        <v>460</v>
      </c>
      <c r="AJ834">
        <v>30.174700999999999</v>
      </c>
      <c r="AK834" t="s">
        <v>461</v>
      </c>
      <c r="AL834">
        <v>-89.892218</v>
      </c>
      <c r="AM834">
        <v>100</v>
      </c>
      <c r="AN834">
        <v>1400</v>
      </c>
      <c r="AO834" t="s">
        <v>118</v>
      </c>
      <c r="AP834">
        <v>49</v>
      </c>
      <c r="AQ834">
        <v>134</v>
      </c>
      <c r="AR834">
        <v>0</v>
      </c>
      <c r="AZ834">
        <v>1200</v>
      </c>
      <c r="BA834">
        <v>1</v>
      </c>
      <c r="BB834" t="str">
        <f t="shared" si="54"/>
        <v xml:space="preserve">N35DC   </v>
      </c>
      <c r="BC834">
        <v>1</v>
      </c>
      <c r="BE834">
        <v>0</v>
      </c>
      <c r="BF834">
        <v>0</v>
      </c>
      <c r="BG834">
        <v>0</v>
      </c>
      <c r="BH834">
        <v>1475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"17:46:49.459"</f>
        <v>17:46:49.459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6</v>
      </c>
      <c r="CP834" t="s">
        <v>119</v>
      </c>
      <c r="CQ834">
        <v>341</v>
      </c>
      <c r="CR834">
        <v>0</v>
      </c>
      <c r="CW834">
        <v>16712398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"10/21/2020 17:46:44.508"</f>
        <v>10/21/2020 17:46:44.508</v>
      </c>
      <c r="C835" t="str">
        <f t="shared" si="53"/>
        <v>FFDFD3C0</v>
      </c>
      <c r="D835" t="s">
        <v>133</v>
      </c>
      <c r="E835">
        <v>1</v>
      </c>
      <c r="F835">
        <v>1001</v>
      </c>
      <c r="G835" t="s">
        <v>114</v>
      </c>
      <c r="J835" t="s">
        <v>134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"17:46:52.438"</f>
        <v>17:46:52.438</v>
      </c>
      <c r="T835" t="str">
        <f>"17:46:52.138"</f>
        <v>17:46:52.138</v>
      </c>
      <c r="U835" t="str">
        <f t="shared" si="55"/>
        <v>A3E2C2</v>
      </c>
      <c r="V835">
        <v>0</v>
      </c>
      <c r="W835">
        <v>0</v>
      </c>
      <c r="X835">
        <v>1</v>
      </c>
      <c r="Z835">
        <v>0</v>
      </c>
      <c r="AA835">
        <v>10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1</v>
      </c>
      <c r="AH835">
        <v>0</v>
      </c>
      <c r="AI835" t="s">
        <v>462</v>
      </c>
      <c r="AJ835">
        <v>30.176568</v>
      </c>
      <c r="AK835" t="s">
        <v>463</v>
      </c>
      <c r="AL835">
        <v>-89.891489000000007</v>
      </c>
      <c r="AM835">
        <v>100</v>
      </c>
      <c r="AN835">
        <v>1400</v>
      </c>
      <c r="AO835" t="s">
        <v>118</v>
      </c>
      <c r="AP835">
        <v>49</v>
      </c>
      <c r="AQ835">
        <v>134</v>
      </c>
      <c r="AR835">
        <v>-64</v>
      </c>
      <c r="AZ835">
        <v>1200</v>
      </c>
      <c r="BA835">
        <v>1</v>
      </c>
      <c r="BB835" t="str">
        <f t="shared" si="54"/>
        <v xml:space="preserve">N35DC   </v>
      </c>
      <c r="BC835">
        <v>1</v>
      </c>
      <c r="BE835">
        <v>0</v>
      </c>
      <c r="BF835">
        <v>0</v>
      </c>
      <c r="BG835">
        <v>0</v>
      </c>
      <c r="BH835">
        <v>1475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"17:46:52.443"</f>
        <v>17:46:52.443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6</v>
      </c>
      <c r="CP835" t="s">
        <v>119</v>
      </c>
      <c r="CQ835">
        <v>341</v>
      </c>
      <c r="CR835">
        <v>0</v>
      </c>
      <c r="CW835">
        <v>16714725</v>
      </c>
      <c r="CY835">
        <v>1</v>
      </c>
      <c r="CZ835">
        <v>0</v>
      </c>
      <c r="DA835">
        <v>0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"10/21/2020 17:46:44.508"</f>
        <v>10/21/2020 17:46:44.508</v>
      </c>
      <c r="C836" t="str">
        <f t="shared" si="53"/>
        <v>FFDFD3C0</v>
      </c>
      <c r="D836" t="s">
        <v>130</v>
      </c>
      <c r="E836">
        <v>3</v>
      </c>
      <c r="F836">
        <v>2003</v>
      </c>
      <c r="G836" t="s">
        <v>131</v>
      </c>
      <c r="J836" t="s">
        <v>132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"17:46:52.438"</f>
        <v>17:46:52.438</v>
      </c>
      <c r="T836" t="str">
        <f>"17:46:52.138"</f>
        <v>17:46:52.138</v>
      </c>
      <c r="U836" t="str">
        <f t="shared" si="55"/>
        <v>A3E2C2</v>
      </c>
      <c r="V836">
        <v>0</v>
      </c>
      <c r="W836">
        <v>0</v>
      </c>
      <c r="X836">
        <v>1</v>
      </c>
      <c r="Z836">
        <v>0</v>
      </c>
      <c r="AA836">
        <v>10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1</v>
      </c>
      <c r="AH836">
        <v>0</v>
      </c>
      <c r="AI836" t="s">
        <v>462</v>
      </c>
      <c r="AJ836">
        <v>30.176568</v>
      </c>
      <c r="AK836" t="s">
        <v>463</v>
      </c>
      <c r="AL836">
        <v>-89.891489000000007</v>
      </c>
      <c r="AM836">
        <v>100</v>
      </c>
      <c r="AN836">
        <v>1400</v>
      </c>
      <c r="AO836" t="s">
        <v>118</v>
      </c>
      <c r="AP836">
        <v>49</v>
      </c>
      <c r="AQ836">
        <v>134</v>
      </c>
      <c r="AR836">
        <v>-64</v>
      </c>
      <c r="AZ836">
        <v>1200</v>
      </c>
      <c r="BA836">
        <v>1</v>
      </c>
      <c r="BB836" t="str">
        <f t="shared" si="54"/>
        <v xml:space="preserve">N35DC   </v>
      </c>
      <c r="BC836">
        <v>1</v>
      </c>
      <c r="BE836">
        <v>0</v>
      </c>
      <c r="BF836">
        <v>0</v>
      </c>
      <c r="BG836">
        <v>0</v>
      </c>
      <c r="BH836">
        <v>1475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"17:46:52.443"</f>
        <v>17:46:52.443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341</v>
      </c>
      <c r="CR836">
        <v>0</v>
      </c>
      <c r="CW836">
        <v>16714725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"10/21/2020 17:46:44.508"</f>
        <v>10/21/2020 17:46:44.508</v>
      </c>
      <c r="C837" t="str">
        <f t="shared" si="53"/>
        <v>FFDFD3C0</v>
      </c>
      <c r="D837" t="s">
        <v>128</v>
      </c>
      <c r="E837">
        <v>9</v>
      </c>
      <c r="H837">
        <v>257</v>
      </c>
      <c r="I837" t="s">
        <v>129</v>
      </c>
      <c r="J837" t="s">
        <v>126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"17:46:52.438"</f>
        <v>17:46:52.438</v>
      </c>
      <c r="T837" t="str">
        <f>"17:46:52.138"</f>
        <v>17:46:52.138</v>
      </c>
      <c r="U837" t="str">
        <f t="shared" si="55"/>
        <v>A3E2C2</v>
      </c>
      <c r="V837">
        <v>0</v>
      </c>
      <c r="W837">
        <v>0</v>
      </c>
      <c r="X837">
        <v>1</v>
      </c>
      <c r="Z837">
        <v>0</v>
      </c>
      <c r="AA837">
        <v>10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1</v>
      </c>
      <c r="AH837">
        <v>0</v>
      </c>
      <c r="AI837" t="s">
        <v>462</v>
      </c>
      <c r="AJ837">
        <v>30.176568</v>
      </c>
      <c r="AK837" t="s">
        <v>463</v>
      </c>
      <c r="AL837">
        <v>-89.891489000000007</v>
      </c>
      <c r="AM837">
        <v>100</v>
      </c>
      <c r="AN837">
        <v>1400</v>
      </c>
      <c r="AO837" t="s">
        <v>118</v>
      </c>
      <c r="AP837">
        <v>49</v>
      </c>
      <c r="AQ837">
        <v>134</v>
      </c>
      <c r="AR837">
        <v>-64</v>
      </c>
      <c r="AZ837">
        <v>1200</v>
      </c>
      <c r="BA837">
        <v>1</v>
      </c>
      <c r="BB837" t="str">
        <f t="shared" si="54"/>
        <v xml:space="preserve">N35DC   </v>
      </c>
      <c r="BC837">
        <v>1</v>
      </c>
      <c r="BE837">
        <v>0</v>
      </c>
      <c r="BF837">
        <v>0</v>
      </c>
      <c r="BG837">
        <v>0</v>
      </c>
      <c r="BH837">
        <v>1475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"17:46:52.443"</f>
        <v>17:46:52.443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6</v>
      </c>
      <c r="CP837" t="s">
        <v>119</v>
      </c>
      <c r="CQ837">
        <v>341</v>
      </c>
      <c r="CR837">
        <v>0</v>
      </c>
      <c r="CW837">
        <v>16714725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"10/21/2020 17:46:44.508"</f>
        <v>10/21/2020 17:46:44.508</v>
      </c>
      <c r="C838" t="str">
        <f t="shared" si="53"/>
        <v>FFDFD3C0</v>
      </c>
      <c r="D838" t="s">
        <v>124</v>
      </c>
      <c r="E838">
        <v>2</v>
      </c>
      <c r="H838">
        <v>14</v>
      </c>
      <c r="I838" t="s">
        <v>125</v>
      </c>
      <c r="J838" t="s">
        <v>126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"17:46:52.438"</f>
        <v>17:46:52.438</v>
      </c>
      <c r="T838" t="str">
        <f>"17:46:52.138"</f>
        <v>17:46:52.138</v>
      </c>
      <c r="U838" t="str">
        <f t="shared" si="55"/>
        <v>A3E2C2</v>
      </c>
      <c r="V838">
        <v>0</v>
      </c>
      <c r="W838">
        <v>0</v>
      </c>
      <c r="X838">
        <v>1</v>
      </c>
      <c r="Z838">
        <v>0</v>
      </c>
      <c r="AA838">
        <v>10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1</v>
      </c>
      <c r="AH838">
        <v>0</v>
      </c>
      <c r="AI838" t="s">
        <v>462</v>
      </c>
      <c r="AJ838">
        <v>30.176568</v>
      </c>
      <c r="AK838" t="s">
        <v>463</v>
      </c>
      <c r="AL838">
        <v>-89.891489000000007</v>
      </c>
      <c r="AM838">
        <v>100</v>
      </c>
      <c r="AN838">
        <v>1400</v>
      </c>
      <c r="AO838" t="s">
        <v>118</v>
      </c>
      <c r="AP838">
        <v>49</v>
      </c>
      <c r="AQ838">
        <v>134</v>
      </c>
      <c r="AR838">
        <v>-64</v>
      </c>
      <c r="AZ838">
        <v>1200</v>
      </c>
      <c r="BA838">
        <v>1</v>
      </c>
      <c r="BB838" t="str">
        <f t="shared" si="54"/>
        <v xml:space="preserve">N35DC   </v>
      </c>
      <c r="BC838">
        <v>1</v>
      </c>
      <c r="BE838">
        <v>0</v>
      </c>
      <c r="BF838">
        <v>0</v>
      </c>
      <c r="BG838">
        <v>0</v>
      </c>
      <c r="BH838">
        <v>1475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"17:46:52.443"</f>
        <v>17:46:52.443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6</v>
      </c>
      <c r="CP838" t="s">
        <v>119</v>
      </c>
      <c r="CQ838">
        <v>341</v>
      </c>
      <c r="CR838">
        <v>0</v>
      </c>
      <c r="CW838">
        <v>16714725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"10/21/2020 17:46:44.508"</f>
        <v>10/21/2020 17:46:44.508</v>
      </c>
      <c r="C839" t="str">
        <f t="shared" si="53"/>
        <v>FFDFD3C0</v>
      </c>
      <c r="D839" t="s">
        <v>113</v>
      </c>
      <c r="E839">
        <v>4</v>
      </c>
      <c r="H839">
        <v>162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"17:46:52.438"</f>
        <v>17:46:52.438</v>
      </c>
      <c r="T839" t="str">
        <f>"17:46:52.138"</f>
        <v>17:46:52.138</v>
      </c>
      <c r="U839" t="str">
        <f t="shared" si="55"/>
        <v>A3E2C2</v>
      </c>
      <c r="V839">
        <v>0</v>
      </c>
      <c r="W839">
        <v>0</v>
      </c>
      <c r="X839">
        <v>1</v>
      </c>
      <c r="Z839">
        <v>0</v>
      </c>
      <c r="AA839">
        <v>10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1</v>
      </c>
      <c r="AH839">
        <v>0</v>
      </c>
      <c r="AI839" t="s">
        <v>462</v>
      </c>
      <c r="AJ839">
        <v>30.176568</v>
      </c>
      <c r="AK839" t="s">
        <v>463</v>
      </c>
      <c r="AL839">
        <v>-89.891489000000007</v>
      </c>
      <c r="AM839">
        <v>100</v>
      </c>
      <c r="AN839">
        <v>1400</v>
      </c>
      <c r="AO839" t="s">
        <v>118</v>
      </c>
      <c r="AP839">
        <v>49</v>
      </c>
      <c r="AQ839">
        <v>134</v>
      </c>
      <c r="AR839">
        <v>-64</v>
      </c>
      <c r="AZ839">
        <v>1200</v>
      </c>
      <c r="BA839">
        <v>1</v>
      </c>
      <c r="BB839" t="str">
        <f t="shared" si="54"/>
        <v xml:space="preserve">N35DC   </v>
      </c>
      <c r="BC839">
        <v>1</v>
      </c>
      <c r="BE839">
        <v>0</v>
      </c>
      <c r="BF839">
        <v>0</v>
      </c>
      <c r="BG839">
        <v>0</v>
      </c>
      <c r="BH839">
        <v>1475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"17:46:52.443"</f>
        <v>17:46:52.443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6</v>
      </c>
      <c r="CP839" t="s">
        <v>119</v>
      </c>
      <c r="CQ839">
        <v>341</v>
      </c>
      <c r="CR839">
        <v>0</v>
      </c>
      <c r="CW839">
        <v>16714725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"10/21/2020 17:46:45.591"</f>
        <v>10/21/2020 17:46:45.591</v>
      </c>
      <c r="C840" t="str">
        <f t="shared" si="53"/>
        <v>FFDFD3C0</v>
      </c>
      <c r="D840" t="s">
        <v>124</v>
      </c>
      <c r="E840">
        <v>2</v>
      </c>
      <c r="H840">
        <v>14</v>
      </c>
      <c r="I840" t="s">
        <v>125</v>
      </c>
      <c r="J840" t="s">
        <v>126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"17:46:53.477"</f>
        <v>17:46:53.477</v>
      </c>
      <c r="T840" t="str">
        <f>"17:46:53.077"</f>
        <v>17:46:53.077</v>
      </c>
      <c r="U840" t="str">
        <f t="shared" si="55"/>
        <v>A3E2C2</v>
      </c>
      <c r="V840">
        <v>0</v>
      </c>
      <c r="W840">
        <v>0</v>
      </c>
      <c r="X840">
        <v>1</v>
      </c>
      <c r="Z840">
        <v>0</v>
      </c>
      <c r="AA840">
        <v>10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1</v>
      </c>
      <c r="AH840">
        <v>0</v>
      </c>
      <c r="AI840" t="s">
        <v>464</v>
      </c>
      <c r="AJ840">
        <v>30.177212000000001</v>
      </c>
      <c r="AK840" t="s">
        <v>465</v>
      </c>
      <c r="AL840">
        <v>-89.891188</v>
      </c>
      <c r="AM840">
        <v>100</v>
      </c>
      <c r="AN840">
        <v>1400</v>
      </c>
      <c r="AO840" t="s">
        <v>118</v>
      </c>
      <c r="AP840">
        <v>49</v>
      </c>
      <c r="AQ840">
        <v>135</v>
      </c>
      <c r="AR840">
        <v>-128</v>
      </c>
      <c r="AZ840">
        <v>1200</v>
      </c>
      <c r="BA840">
        <v>1</v>
      </c>
      <c r="BB840" t="str">
        <f t="shared" si="54"/>
        <v xml:space="preserve">N35DC   </v>
      </c>
      <c r="BC840">
        <v>1</v>
      </c>
      <c r="BE840">
        <v>0</v>
      </c>
      <c r="BF840">
        <v>0</v>
      </c>
      <c r="BG840">
        <v>0</v>
      </c>
      <c r="BH840">
        <v>1475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"17:46:53.478"</f>
        <v>17:46:53.478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6</v>
      </c>
      <c r="CP840" t="s">
        <v>119</v>
      </c>
      <c r="CQ840">
        <v>16</v>
      </c>
      <c r="CR840">
        <v>0</v>
      </c>
      <c r="CW840">
        <v>5617007</v>
      </c>
      <c r="CY840">
        <v>1</v>
      </c>
      <c r="CZ840">
        <v>0</v>
      </c>
      <c r="DA840">
        <v>0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"10/21/2020 17:46:45.591"</f>
        <v>10/21/2020 17:46:45.591</v>
      </c>
      <c r="C841" t="str">
        <f t="shared" si="53"/>
        <v>FFDFD3C0</v>
      </c>
      <c r="D841" t="s">
        <v>113</v>
      </c>
      <c r="E841">
        <v>4</v>
      </c>
      <c r="H841">
        <v>162</v>
      </c>
      <c r="I841" t="s">
        <v>114</v>
      </c>
      <c r="J841" t="s">
        <v>115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"17:46:53.477"</f>
        <v>17:46:53.477</v>
      </c>
      <c r="T841" t="str">
        <f>"17:46:53.077"</f>
        <v>17:46:53.077</v>
      </c>
      <c r="U841" t="str">
        <f t="shared" si="55"/>
        <v>A3E2C2</v>
      </c>
      <c r="V841">
        <v>0</v>
      </c>
      <c r="W841">
        <v>0</v>
      </c>
      <c r="X841">
        <v>1</v>
      </c>
      <c r="Z841">
        <v>0</v>
      </c>
      <c r="AA841">
        <v>10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1</v>
      </c>
      <c r="AH841">
        <v>0</v>
      </c>
      <c r="AI841" t="s">
        <v>464</v>
      </c>
      <c r="AJ841">
        <v>30.177212000000001</v>
      </c>
      <c r="AK841" t="s">
        <v>465</v>
      </c>
      <c r="AL841">
        <v>-89.891188</v>
      </c>
      <c r="AM841">
        <v>100</v>
      </c>
      <c r="AN841">
        <v>1400</v>
      </c>
      <c r="AO841" t="s">
        <v>118</v>
      </c>
      <c r="AP841">
        <v>49</v>
      </c>
      <c r="AQ841">
        <v>135</v>
      </c>
      <c r="AR841">
        <v>-128</v>
      </c>
      <c r="AZ841">
        <v>1200</v>
      </c>
      <c r="BA841">
        <v>1</v>
      </c>
      <c r="BB841" t="str">
        <f t="shared" si="54"/>
        <v xml:space="preserve">N35DC   </v>
      </c>
      <c r="BC841">
        <v>1</v>
      </c>
      <c r="BE841">
        <v>0</v>
      </c>
      <c r="BF841">
        <v>0</v>
      </c>
      <c r="BG841">
        <v>0</v>
      </c>
      <c r="BH841">
        <v>1475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"17:46:53.478"</f>
        <v>17:46:53.478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6</v>
      </c>
      <c r="CP841" t="s">
        <v>119</v>
      </c>
      <c r="CQ841">
        <v>16</v>
      </c>
      <c r="CR841">
        <v>0</v>
      </c>
      <c r="CW841">
        <v>5617007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"10/21/2020 17:46:45.591"</f>
        <v>10/21/2020 17:46:45.591</v>
      </c>
      <c r="C842" t="str">
        <f t="shared" ref="C842:C905" si="56">"FFDFD3C0"</f>
        <v>FFDFD3C0</v>
      </c>
      <c r="D842" t="s">
        <v>133</v>
      </c>
      <c r="E842">
        <v>1</v>
      </c>
      <c r="F842">
        <v>1001</v>
      </c>
      <c r="G842" t="s">
        <v>114</v>
      </c>
      <c r="J842" t="s">
        <v>134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"17:46:53.477"</f>
        <v>17:46:53.477</v>
      </c>
      <c r="T842" t="str">
        <f>"17:46:53.077"</f>
        <v>17:46:53.077</v>
      </c>
      <c r="U842" t="str">
        <f t="shared" si="55"/>
        <v>A3E2C2</v>
      </c>
      <c r="V842">
        <v>0</v>
      </c>
      <c r="W842">
        <v>0</v>
      </c>
      <c r="X842">
        <v>1</v>
      </c>
      <c r="Z842">
        <v>0</v>
      </c>
      <c r="AA842">
        <v>10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1</v>
      </c>
      <c r="AH842">
        <v>0</v>
      </c>
      <c r="AI842" t="s">
        <v>464</v>
      </c>
      <c r="AJ842">
        <v>30.177212000000001</v>
      </c>
      <c r="AK842" t="s">
        <v>465</v>
      </c>
      <c r="AL842">
        <v>-89.891188</v>
      </c>
      <c r="AM842">
        <v>100</v>
      </c>
      <c r="AN842">
        <v>1400</v>
      </c>
      <c r="AO842" t="s">
        <v>118</v>
      </c>
      <c r="AP842">
        <v>49</v>
      </c>
      <c r="AQ842">
        <v>135</v>
      </c>
      <c r="AR842">
        <v>-128</v>
      </c>
      <c r="AZ842">
        <v>1200</v>
      </c>
      <c r="BA842">
        <v>1</v>
      </c>
      <c r="BB842" t="str">
        <f t="shared" ref="BB842:BB905" si="57">"N35DC   "</f>
        <v xml:space="preserve">N35DC   </v>
      </c>
      <c r="BC842">
        <v>1</v>
      </c>
      <c r="BE842">
        <v>0</v>
      </c>
      <c r="BF842">
        <v>0</v>
      </c>
      <c r="BG842">
        <v>0</v>
      </c>
      <c r="BH842">
        <v>1475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"17:46:53.478"</f>
        <v>17:46:53.478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6</v>
      </c>
      <c r="CP842" t="s">
        <v>119</v>
      </c>
      <c r="CQ842">
        <v>16</v>
      </c>
      <c r="CR842">
        <v>0</v>
      </c>
      <c r="CW842">
        <v>5617007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"10/21/2020 17:46:45.591"</f>
        <v>10/21/2020 17:46:45.591</v>
      </c>
      <c r="C843" t="str">
        <f t="shared" si="56"/>
        <v>FFDFD3C0</v>
      </c>
      <c r="D843" t="s">
        <v>130</v>
      </c>
      <c r="E843">
        <v>3</v>
      </c>
      <c r="F843">
        <v>2003</v>
      </c>
      <c r="G843" t="s">
        <v>131</v>
      </c>
      <c r="J843" t="s">
        <v>132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"17:46:53.477"</f>
        <v>17:46:53.477</v>
      </c>
      <c r="T843" t="str">
        <f>"17:46:53.077"</f>
        <v>17:46:53.077</v>
      </c>
      <c r="U843" t="str">
        <f t="shared" si="55"/>
        <v>A3E2C2</v>
      </c>
      <c r="V843">
        <v>0</v>
      </c>
      <c r="W843">
        <v>0</v>
      </c>
      <c r="X843">
        <v>1</v>
      </c>
      <c r="Z843">
        <v>0</v>
      </c>
      <c r="AA843">
        <v>10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1</v>
      </c>
      <c r="AH843">
        <v>0</v>
      </c>
      <c r="AI843" t="s">
        <v>464</v>
      </c>
      <c r="AJ843">
        <v>30.177212000000001</v>
      </c>
      <c r="AK843" t="s">
        <v>465</v>
      </c>
      <c r="AL843">
        <v>-89.891188</v>
      </c>
      <c r="AM843">
        <v>100</v>
      </c>
      <c r="AN843">
        <v>1400</v>
      </c>
      <c r="AO843" t="s">
        <v>118</v>
      </c>
      <c r="AP843">
        <v>49</v>
      </c>
      <c r="AQ843">
        <v>135</v>
      </c>
      <c r="AR843">
        <v>-128</v>
      </c>
      <c r="AZ843">
        <v>1200</v>
      </c>
      <c r="BA843">
        <v>1</v>
      </c>
      <c r="BB843" t="str">
        <f t="shared" si="57"/>
        <v xml:space="preserve">N35DC   </v>
      </c>
      <c r="BC843">
        <v>1</v>
      </c>
      <c r="BE843">
        <v>0</v>
      </c>
      <c r="BF843">
        <v>0</v>
      </c>
      <c r="BG843">
        <v>0</v>
      </c>
      <c r="BH843">
        <v>1475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"17:46:53.478"</f>
        <v>17:46:53.478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6</v>
      </c>
      <c r="CP843" t="s">
        <v>119</v>
      </c>
      <c r="CQ843">
        <v>16</v>
      </c>
      <c r="CR843">
        <v>0</v>
      </c>
      <c r="CW843">
        <v>5617007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"10/21/2020 17:46:45.591"</f>
        <v>10/21/2020 17:46:45.591</v>
      </c>
      <c r="C844" t="str">
        <f t="shared" si="56"/>
        <v>FFDFD3C0</v>
      </c>
      <c r="D844" t="s">
        <v>128</v>
      </c>
      <c r="E844">
        <v>9</v>
      </c>
      <c r="H844">
        <v>257</v>
      </c>
      <c r="I844" t="s">
        <v>129</v>
      </c>
      <c r="J844" t="s">
        <v>126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"17:46:53.477"</f>
        <v>17:46:53.477</v>
      </c>
      <c r="T844" t="str">
        <f>"17:46:53.077"</f>
        <v>17:46:53.077</v>
      </c>
      <c r="U844" t="str">
        <f t="shared" si="55"/>
        <v>A3E2C2</v>
      </c>
      <c r="V844">
        <v>0</v>
      </c>
      <c r="W844">
        <v>0</v>
      </c>
      <c r="X844">
        <v>1</v>
      </c>
      <c r="Z844">
        <v>0</v>
      </c>
      <c r="AA844">
        <v>10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1</v>
      </c>
      <c r="AH844">
        <v>0</v>
      </c>
      <c r="AI844" t="s">
        <v>464</v>
      </c>
      <c r="AJ844">
        <v>30.177212000000001</v>
      </c>
      <c r="AK844" t="s">
        <v>465</v>
      </c>
      <c r="AL844">
        <v>-89.891188</v>
      </c>
      <c r="AM844">
        <v>100</v>
      </c>
      <c r="AN844">
        <v>1400</v>
      </c>
      <c r="AO844" t="s">
        <v>118</v>
      </c>
      <c r="AP844">
        <v>49</v>
      </c>
      <c r="AQ844">
        <v>135</v>
      </c>
      <c r="AR844">
        <v>-128</v>
      </c>
      <c r="AZ844">
        <v>1200</v>
      </c>
      <c r="BA844">
        <v>1</v>
      </c>
      <c r="BB844" t="str">
        <f t="shared" si="57"/>
        <v xml:space="preserve">N35DC   </v>
      </c>
      <c r="BC844">
        <v>1</v>
      </c>
      <c r="BE844">
        <v>0</v>
      </c>
      <c r="BF844">
        <v>0</v>
      </c>
      <c r="BG844">
        <v>0</v>
      </c>
      <c r="BH844">
        <v>1475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"17:46:53.478"</f>
        <v>17:46:53.478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6</v>
      </c>
      <c r="CP844" t="s">
        <v>119</v>
      </c>
      <c r="CQ844">
        <v>16</v>
      </c>
      <c r="CR844">
        <v>0</v>
      </c>
      <c r="CW844">
        <v>5617007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"10/21/2020 17:46:46.604"</f>
        <v>10/21/2020 17:46:46.604</v>
      </c>
      <c r="C845" t="str">
        <f t="shared" si="56"/>
        <v>FFDFD3C0</v>
      </c>
      <c r="D845" t="s">
        <v>124</v>
      </c>
      <c r="E845">
        <v>2</v>
      </c>
      <c r="H845">
        <v>14</v>
      </c>
      <c r="I845" t="s">
        <v>125</v>
      </c>
      <c r="J845" t="s">
        <v>126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ref="S845:T849" si="58">"17:46:54.523"</f>
        <v>17:46:54.523</v>
      </c>
      <c r="T845" t="str">
        <f t="shared" si="58"/>
        <v>17:46:54.523</v>
      </c>
      <c r="U845" t="str">
        <f t="shared" si="55"/>
        <v>A3E2C2</v>
      </c>
      <c r="V845">
        <v>0</v>
      </c>
      <c r="W845">
        <v>0</v>
      </c>
      <c r="X845">
        <v>1</v>
      </c>
      <c r="Z845">
        <v>0</v>
      </c>
      <c r="AA845">
        <v>10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1</v>
      </c>
      <c r="AH845">
        <v>0</v>
      </c>
      <c r="AI845" t="s">
        <v>466</v>
      </c>
      <c r="AJ845">
        <v>30.177834000000001</v>
      </c>
      <c r="AK845" t="s">
        <v>467</v>
      </c>
      <c r="AL845">
        <v>-89.890951999999999</v>
      </c>
      <c r="AM845">
        <v>100</v>
      </c>
      <c r="AN845">
        <v>1400</v>
      </c>
      <c r="AO845" t="s">
        <v>118</v>
      </c>
      <c r="AP845">
        <v>49</v>
      </c>
      <c r="AQ845">
        <v>135</v>
      </c>
      <c r="AR845">
        <v>-64</v>
      </c>
      <c r="AZ845">
        <v>1200</v>
      </c>
      <c r="BA845">
        <v>1</v>
      </c>
      <c r="BB845" t="str">
        <f t="shared" si="57"/>
        <v xml:space="preserve">N35DC   </v>
      </c>
      <c r="BC845">
        <v>1</v>
      </c>
      <c r="BE845">
        <v>0</v>
      </c>
      <c r="BF845">
        <v>0</v>
      </c>
      <c r="BG845">
        <v>0</v>
      </c>
      <c r="BH845">
        <v>1475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"17:46:54.528"</f>
        <v>17:46:54.528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6</v>
      </c>
      <c r="CP845" t="s">
        <v>119</v>
      </c>
      <c r="CQ845">
        <v>16</v>
      </c>
      <c r="CR845">
        <v>0</v>
      </c>
      <c r="CW845">
        <v>5617686</v>
      </c>
      <c r="CY845">
        <v>1</v>
      </c>
      <c r="CZ845">
        <v>0</v>
      </c>
      <c r="DA845">
        <v>0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"10/21/2020 17:46:46.604"</f>
        <v>10/21/2020 17:46:46.604</v>
      </c>
      <c r="C846" t="str">
        <f t="shared" si="56"/>
        <v>FFDFD3C0</v>
      </c>
      <c r="D846" t="s">
        <v>133</v>
      </c>
      <c r="E846">
        <v>1</v>
      </c>
      <c r="F846">
        <v>1001</v>
      </c>
      <c r="G846" t="s">
        <v>114</v>
      </c>
      <c r="J846" t="s">
        <v>134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58"/>
        <v>17:46:54.523</v>
      </c>
      <c r="T846" t="str">
        <f t="shared" si="58"/>
        <v>17:46:54.523</v>
      </c>
      <c r="U846" t="str">
        <f t="shared" si="55"/>
        <v>A3E2C2</v>
      </c>
      <c r="V846">
        <v>0</v>
      </c>
      <c r="W846">
        <v>0</v>
      </c>
      <c r="X846">
        <v>1</v>
      </c>
      <c r="Z846">
        <v>0</v>
      </c>
      <c r="AA846">
        <v>10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1</v>
      </c>
      <c r="AH846">
        <v>0</v>
      </c>
      <c r="AI846" t="s">
        <v>466</v>
      </c>
      <c r="AJ846">
        <v>30.177834000000001</v>
      </c>
      <c r="AK846" t="s">
        <v>467</v>
      </c>
      <c r="AL846">
        <v>-89.890951999999999</v>
      </c>
      <c r="AM846">
        <v>100</v>
      </c>
      <c r="AN846">
        <v>1400</v>
      </c>
      <c r="AO846" t="s">
        <v>118</v>
      </c>
      <c r="AP846">
        <v>49</v>
      </c>
      <c r="AQ846">
        <v>135</v>
      </c>
      <c r="AR846">
        <v>-64</v>
      </c>
      <c r="AZ846">
        <v>1200</v>
      </c>
      <c r="BA846">
        <v>1</v>
      </c>
      <c r="BB846" t="str">
        <f t="shared" si="57"/>
        <v xml:space="preserve">N35DC   </v>
      </c>
      <c r="BC846">
        <v>1</v>
      </c>
      <c r="BE846">
        <v>0</v>
      </c>
      <c r="BF846">
        <v>0</v>
      </c>
      <c r="BG846">
        <v>0</v>
      </c>
      <c r="BH846">
        <v>1475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"17:46:54.528"</f>
        <v>17:46:54.528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6</v>
      </c>
      <c r="CP846" t="s">
        <v>119</v>
      </c>
      <c r="CQ846">
        <v>16</v>
      </c>
      <c r="CR846">
        <v>0</v>
      </c>
      <c r="CW846">
        <v>5617686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"10/21/2020 17:46:46.604"</f>
        <v>10/21/2020 17:46:46.604</v>
      </c>
      <c r="C847" t="str">
        <f t="shared" si="56"/>
        <v>FFDFD3C0</v>
      </c>
      <c r="D847" t="s">
        <v>113</v>
      </c>
      <c r="E847">
        <v>4</v>
      </c>
      <c r="H847">
        <v>162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58"/>
        <v>17:46:54.523</v>
      </c>
      <c r="T847" t="str">
        <f t="shared" si="58"/>
        <v>17:46:54.523</v>
      </c>
      <c r="U847" t="str">
        <f t="shared" si="55"/>
        <v>A3E2C2</v>
      </c>
      <c r="V847">
        <v>0</v>
      </c>
      <c r="W847">
        <v>0</v>
      </c>
      <c r="X847">
        <v>1</v>
      </c>
      <c r="Z847">
        <v>0</v>
      </c>
      <c r="AA847">
        <v>10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1</v>
      </c>
      <c r="AH847">
        <v>0</v>
      </c>
      <c r="AI847" t="s">
        <v>466</v>
      </c>
      <c r="AJ847">
        <v>30.177834000000001</v>
      </c>
      <c r="AK847" t="s">
        <v>467</v>
      </c>
      <c r="AL847">
        <v>-89.890951999999999</v>
      </c>
      <c r="AM847">
        <v>100</v>
      </c>
      <c r="AN847">
        <v>1400</v>
      </c>
      <c r="AO847" t="s">
        <v>118</v>
      </c>
      <c r="AP847">
        <v>49</v>
      </c>
      <c r="AQ847">
        <v>135</v>
      </c>
      <c r="AR847">
        <v>-64</v>
      </c>
      <c r="AZ847">
        <v>1200</v>
      </c>
      <c r="BA847">
        <v>1</v>
      </c>
      <c r="BB847" t="str">
        <f t="shared" si="57"/>
        <v xml:space="preserve">N35DC   </v>
      </c>
      <c r="BC847">
        <v>1</v>
      </c>
      <c r="BE847">
        <v>0</v>
      </c>
      <c r="BF847">
        <v>0</v>
      </c>
      <c r="BG847">
        <v>0</v>
      </c>
      <c r="BH847">
        <v>1475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"17:46:54.528"</f>
        <v>17:46:54.528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16</v>
      </c>
      <c r="CR847">
        <v>0</v>
      </c>
      <c r="CW847">
        <v>5617686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"10/21/2020 17:46:46.604"</f>
        <v>10/21/2020 17:46:46.604</v>
      </c>
      <c r="C848" t="str">
        <f t="shared" si="56"/>
        <v>FFDFD3C0</v>
      </c>
      <c r="D848" t="s">
        <v>128</v>
      </c>
      <c r="E848">
        <v>9</v>
      </c>
      <c r="H848">
        <v>257</v>
      </c>
      <c r="I848" t="s">
        <v>129</v>
      </c>
      <c r="J848" t="s">
        <v>126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58"/>
        <v>17:46:54.523</v>
      </c>
      <c r="T848" t="str">
        <f t="shared" si="58"/>
        <v>17:46:54.523</v>
      </c>
      <c r="U848" t="str">
        <f t="shared" si="55"/>
        <v>A3E2C2</v>
      </c>
      <c r="V848">
        <v>0</v>
      </c>
      <c r="W848">
        <v>0</v>
      </c>
      <c r="X848">
        <v>1</v>
      </c>
      <c r="Z848">
        <v>0</v>
      </c>
      <c r="AA848">
        <v>10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1</v>
      </c>
      <c r="AH848">
        <v>0</v>
      </c>
      <c r="AI848" t="s">
        <v>466</v>
      </c>
      <c r="AJ848">
        <v>30.177834000000001</v>
      </c>
      <c r="AK848" t="s">
        <v>467</v>
      </c>
      <c r="AL848">
        <v>-89.890951999999999</v>
      </c>
      <c r="AM848">
        <v>100</v>
      </c>
      <c r="AN848">
        <v>1400</v>
      </c>
      <c r="AO848" t="s">
        <v>118</v>
      </c>
      <c r="AP848">
        <v>49</v>
      </c>
      <c r="AQ848">
        <v>135</v>
      </c>
      <c r="AR848">
        <v>-64</v>
      </c>
      <c r="AZ848">
        <v>1200</v>
      </c>
      <c r="BA848">
        <v>1</v>
      </c>
      <c r="BB848" t="str">
        <f t="shared" si="57"/>
        <v xml:space="preserve">N35DC   </v>
      </c>
      <c r="BC848">
        <v>1</v>
      </c>
      <c r="BE848">
        <v>0</v>
      </c>
      <c r="BF848">
        <v>0</v>
      </c>
      <c r="BG848">
        <v>0</v>
      </c>
      <c r="BH848">
        <v>1475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"17:46:54.528"</f>
        <v>17:46:54.528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6</v>
      </c>
      <c r="CP848" t="s">
        <v>119</v>
      </c>
      <c r="CQ848">
        <v>16</v>
      </c>
      <c r="CR848">
        <v>0</v>
      </c>
      <c r="CW848">
        <v>5617686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"10/21/2020 17:46:46.604"</f>
        <v>10/21/2020 17:46:46.604</v>
      </c>
      <c r="C849" t="str">
        <f t="shared" si="56"/>
        <v>FFDFD3C0</v>
      </c>
      <c r="D849" t="s">
        <v>130</v>
      </c>
      <c r="E849">
        <v>3</v>
      </c>
      <c r="F849">
        <v>2003</v>
      </c>
      <c r="G849" t="s">
        <v>131</v>
      </c>
      <c r="J849" t="s">
        <v>132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58"/>
        <v>17:46:54.523</v>
      </c>
      <c r="T849" t="str">
        <f t="shared" si="58"/>
        <v>17:46:54.523</v>
      </c>
      <c r="U849" t="str">
        <f t="shared" si="55"/>
        <v>A3E2C2</v>
      </c>
      <c r="V849">
        <v>0</v>
      </c>
      <c r="W849">
        <v>0</v>
      </c>
      <c r="X849">
        <v>1</v>
      </c>
      <c r="Z849">
        <v>0</v>
      </c>
      <c r="AA849">
        <v>10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1</v>
      </c>
      <c r="AH849">
        <v>0</v>
      </c>
      <c r="AI849" t="s">
        <v>466</v>
      </c>
      <c r="AJ849">
        <v>30.177834000000001</v>
      </c>
      <c r="AK849" t="s">
        <v>467</v>
      </c>
      <c r="AL849">
        <v>-89.890951999999999</v>
      </c>
      <c r="AM849">
        <v>100</v>
      </c>
      <c r="AN849">
        <v>1400</v>
      </c>
      <c r="AO849" t="s">
        <v>118</v>
      </c>
      <c r="AP849">
        <v>49</v>
      </c>
      <c r="AQ849">
        <v>135</v>
      </c>
      <c r="AR849">
        <v>-64</v>
      </c>
      <c r="AZ849">
        <v>1200</v>
      </c>
      <c r="BA849">
        <v>1</v>
      </c>
      <c r="BB849" t="str">
        <f t="shared" si="57"/>
        <v xml:space="preserve">N35DC   </v>
      </c>
      <c r="BC849">
        <v>1</v>
      </c>
      <c r="BE849">
        <v>0</v>
      </c>
      <c r="BF849">
        <v>0</v>
      </c>
      <c r="BG849">
        <v>0</v>
      </c>
      <c r="BH849">
        <v>1475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"17:46:54.528"</f>
        <v>17:46:54.528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6</v>
      </c>
      <c r="CP849" t="s">
        <v>119</v>
      </c>
      <c r="CQ849">
        <v>16</v>
      </c>
      <c r="CR849">
        <v>0</v>
      </c>
      <c r="CW849">
        <v>5617686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"10/21/2020 17:46:49.645"</f>
        <v>10/21/2020 17:46:49.645</v>
      </c>
      <c r="C850" t="str">
        <f t="shared" si="56"/>
        <v>FFDFD3C0</v>
      </c>
      <c r="D850" t="s">
        <v>133</v>
      </c>
      <c r="E850">
        <v>1</v>
      </c>
      <c r="F850">
        <v>1001</v>
      </c>
      <c r="G850" t="s">
        <v>114</v>
      </c>
      <c r="J850" t="s">
        <v>134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"17:46:57.570"</f>
        <v>17:46:57.570</v>
      </c>
      <c r="T850" t="str">
        <f>"17:46:57.170"</f>
        <v>17:46:57.170</v>
      </c>
      <c r="U850" t="str">
        <f t="shared" si="55"/>
        <v>A3E2C2</v>
      </c>
      <c r="V850">
        <v>0</v>
      </c>
      <c r="W850">
        <v>0</v>
      </c>
      <c r="X850">
        <v>1</v>
      </c>
      <c r="Z850">
        <v>0</v>
      </c>
      <c r="AA850">
        <v>10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1</v>
      </c>
      <c r="AH850">
        <v>0</v>
      </c>
      <c r="AI850" t="s">
        <v>468</v>
      </c>
      <c r="AJ850">
        <v>30.179765</v>
      </c>
      <c r="AK850" t="s">
        <v>469</v>
      </c>
      <c r="AL850">
        <v>-89.890136999999996</v>
      </c>
      <c r="AM850">
        <v>100</v>
      </c>
      <c r="AN850">
        <v>1400</v>
      </c>
      <c r="AO850" t="s">
        <v>118</v>
      </c>
      <c r="AP850">
        <v>48</v>
      </c>
      <c r="AQ850">
        <v>135</v>
      </c>
      <c r="AR850">
        <v>0</v>
      </c>
      <c r="AZ850">
        <v>1200</v>
      </c>
      <c r="BA850">
        <v>1</v>
      </c>
      <c r="BB850" t="str">
        <f t="shared" si="57"/>
        <v xml:space="preserve">N35DC   </v>
      </c>
      <c r="BC850">
        <v>1</v>
      </c>
      <c r="BE850">
        <v>0</v>
      </c>
      <c r="BF850">
        <v>0</v>
      </c>
      <c r="BG850">
        <v>0</v>
      </c>
      <c r="BH850">
        <v>1475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"17:46:57.573"</f>
        <v>17:46:57.573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6</v>
      </c>
      <c r="CP850" t="s">
        <v>119</v>
      </c>
      <c r="CQ850">
        <v>16</v>
      </c>
      <c r="CR850">
        <v>0</v>
      </c>
      <c r="CW850">
        <v>5619869</v>
      </c>
      <c r="CY850">
        <v>1</v>
      </c>
      <c r="CZ850">
        <v>0</v>
      </c>
      <c r="DA850">
        <v>0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"10/21/2020 17:46:49.645"</f>
        <v>10/21/2020 17:46:49.645</v>
      </c>
      <c r="C851" t="str">
        <f t="shared" si="56"/>
        <v>FFDFD3C0</v>
      </c>
      <c r="D851" t="s">
        <v>113</v>
      </c>
      <c r="E851">
        <v>4</v>
      </c>
      <c r="H851">
        <v>162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"17:46:57.570"</f>
        <v>17:46:57.570</v>
      </c>
      <c r="T851" t="str">
        <f>"17:46:57.170"</f>
        <v>17:46:57.170</v>
      </c>
      <c r="U851" t="str">
        <f t="shared" si="55"/>
        <v>A3E2C2</v>
      </c>
      <c r="V851">
        <v>0</v>
      </c>
      <c r="W851">
        <v>0</v>
      </c>
      <c r="X851">
        <v>1</v>
      </c>
      <c r="Z851">
        <v>0</v>
      </c>
      <c r="AA851">
        <v>10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1</v>
      </c>
      <c r="AH851">
        <v>0</v>
      </c>
      <c r="AI851" t="s">
        <v>468</v>
      </c>
      <c r="AJ851">
        <v>30.179765</v>
      </c>
      <c r="AK851" t="s">
        <v>469</v>
      </c>
      <c r="AL851">
        <v>-89.890136999999996</v>
      </c>
      <c r="AM851">
        <v>100</v>
      </c>
      <c r="AN851">
        <v>1400</v>
      </c>
      <c r="AO851" t="s">
        <v>118</v>
      </c>
      <c r="AP851">
        <v>48</v>
      </c>
      <c r="AQ851">
        <v>135</v>
      </c>
      <c r="AR851">
        <v>0</v>
      </c>
      <c r="AZ851">
        <v>1200</v>
      </c>
      <c r="BA851">
        <v>1</v>
      </c>
      <c r="BB851" t="str">
        <f t="shared" si="57"/>
        <v xml:space="preserve">N35DC   </v>
      </c>
      <c r="BC851">
        <v>1</v>
      </c>
      <c r="BE851">
        <v>0</v>
      </c>
      <c r="BF851">
        <v>0</v>
      </c>
      <c r="BG851">
        <v>0</v>
      </c>
      <c r="BH851">
        <v>1475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"17:46:57.573"</f>
        <v>17:46:57.573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6</v>
      </c>
      <c r="CP851" t="s">
        <v>119</v>
      </c>
      <c r="CQ851">
        <v>16</v>
      </c>
      <c r="CR851">
        <v>0</v>
      </c>
      <c r="CW851">
        <v>5619869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"10/21/2020 17:46:49.645"</f>
        <v>10/21/2020 17:46:49.645</v>
      </c>
      <c r="C852" t="str">
        <f t="shared" si="56"/>
        <v>FFDFD3C0</v>
      </c>
      <c r="D852" t="s">
        <v>130</v>
      </c>
      <c r="E852">
        <v>3</v>
      </c>
      <c r="F852">
        <v>2003</v>
      </c>
      <c r="G852" t="s">
        <v>131</v>
      </c>
      <c r="J852" t="s">
        <v>132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"17:46:57.570"</f>
        <v>17:46:57.570</v>
      </c>
      <c r="T852" t="str">
        <f>"17:46:57.170"</f>
        <v>17:46:57.170</v>
      </c>
      <c r="U852" t="str">
        <f t="shared" si="55"/>
        <v>A3E2C2</v>
      </c>
      <c r="V852">
        <v>0</v>
      </c>
      <c r="W852">
        <v>0</v>
      </c>
      <c r="X852">
        <v>1</v>
      </c>
      <c r="Z852">
        <v>0</v>
      </c>
      <c r="AA852">
        <v>10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1</v>
      </c>
      <c r="AH852">
        <v>0</v>
      </c>
      <c r="AI852" t="s">
        <v>468</v>
      </c>
      <c r="AJ852">
        <v>30.179765</v>
      </c>
      <c r="AK852" t="s">
        <v>469</v>
      </c>
      <c r="AL852">
        <v>-89.890136999999996</v>
      </c>
      <c r="AM852">
        <v>100</v>
      </c>
      <c r="AN852">
        <v>1400</v>
      </c>
      <c r="AO852" t="s">
        <v>118</v>
      </c>
      <c r="AP852">
        <v>48</v>
      </c>
      <c r="AQ852">
        <v>135</v>
      </c>
      <c r="AR852">
        <v>0</v>
      </c>
      <c r="AZ852">
        <v>1200</v>
      </c>
      <c r="BA852">
        <v>1</v>
      </c>
      <c r="BB852" t="str">
        <f t="shared" si="57"/>
        <v xml:space="preserve">N35DC   </v>
      </c>
      <c r="BC852">
        <v>1</v>
      </c>
      <c r="BE852">
        <v>0</v>
      </c>
      <c r="BF852">
        <v>0</v>
      </c>
      <c r="BG852">
        <v>0</v>
      </c>
      <c r="BH852">
        <v>1475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"17:46:57.573"</f>
        <v>17:46:57.573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6</v>
      </c>
      <c r="CP852" t="s">
        <v>119</v>
      </c>
      <c r="CQ852">
        <v>16</v>
      </c>
      <c r="CR852">
        <v>0</v>
      </c>
      <c r="CW852">
        <v>5619869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"10/21/2020 17:46:49.645"</f>
        <v>10/21/2020 17:46:49.645</v>
      </c>
      <c r="C853" t="str">
        <f t="shared" si="56"/>
        <v>FFDFD3C0</v>
      </c>
      <c r="D853" t="s">
        <v>128</v>
      </c>
      <c r="E853">
        <v>9</v>
      </c>
      <c r="H853">
        <v>257</v>
      </c>
      <c r="I853" t="s">
        <v>129</v>
      </c>
      <c r="J853" t="s">
        <v>126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"17:46:57.570"</f>
        <v>17:46:57.570</v>
      </c>
      <c r="T853" t="str">
        <f>"17:46:57.170"</f>
        <v>17:46:57.170</v>
      </c>
      <c r="U853" t="str">
        <f t="shared" si="55"/>
        <v>A3E2C2</v>
      </c>
      <c r="V853">
        <v>0</v>
      </c>
      <c r="W853">
        <v>0</v>
      </c>
      <c r="X853">
        <v>1</v>
      </c>
      <c r="Z853">
        <v>0</v>
      </c>
      <c r="AA853">
        <v>10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1</v>
      </c>
      <c r="AH853">
        <v>0</v>
      </c>
      <c r="AI853" t="s">
        <v>468</v>
      </c>
      <c r="AJ853">
        <v>30.179765</v>
      </c>
      <c r="AK853" t="s">
        <v>469</v>
      </c>
      <c r="AL853">
        <v>-89.890136999999996</v>
      </c>
      <c r="AM853">
        <v>100</v>
      </c>
      <c r="AN853">
        <v>1400</v>
      </c>
      <c r="AO853" t="s">
        <v>118</v>
      </c>
      <c r="AP853">
        <v>48</v>
      </c>
      <c r="AQ853">
        <v>135</v>
      </c>
      <c r="AR853">
        <v>0</v>
      </c>
      <c r="AZ853">
        <v>1200</v>
      </c>
      <c r="BA853">
        <v>1</v>
      </c>
      <c r="BB853" t="str">
        <f t="shared" si="57"/>
        <v xml:space="preserve">N35DC   </v>
      </c>
      <c r="BC853">
        <v>1</v>
      </c>
      <c r="BE853">
        <v>0</v>
      </c>
      <c r="BF853">
        <v>0</v>
      </c>
      <c r="BG853">
        <v>0</v>
      </c>
      <c r="BH853">
        <v>1475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"17:46:57.573"</f>
        <v>17:46:57.573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6</v>
      </c>
      <c r="CP853" t="s">
        <v>119</v>
      </c>
      <c r="CQ853">
        <v>16</v>
      </c>
      <c r="CR853">
        <v>0</v>
      </c>
      <c r="CW853">
        <v>5619869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"10/21/2020 17:46:49.645"</f>
        <v>10/21/2020 17:46:49.645</v>
      </c>
      <c r="C854" t="str">
        <f t="shared" si="56"/>
        <v>FFDFD3C0</v>
      </c>
      <c r="D854" t="s">
        <v>124</v>
      </c>
      <c r="E854">
        <v>2</v>
      </c>
      <c r="H854">
        <v>14</v>
      </c>
      <c r="I854" t="s">
        <v>125</v>
      </c>
      <c r="J854" t="s">
        <v>126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"17:46:57.570"</f>
        <v>17:46:57.570</v>
      </c>
      <c r="T854" t="str">
        <f>"17:46:57.170"</f>
        <v>17:46:57.170</v>
      </c>
      <c r="U854" t="str">
        <f t="shared" si="55"/>
        <v>A3E2C2</v>
      </c>
      <c r="V854">
        <v>0</v>
      </c>
      <c r="W854">
        <v>0</v>
      </c>
      <c r="X854">
        <v>1</v>
      </c>
      <c r="Z854">
        <v>0</v>
      </c>
      <c r="AA854">
        <v>10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1</v>
      </c>
      <c r="AH854">
        <v>0</v>
      </c>
      <c r="AI854" t="s">
        <v>468</v>
      </c>
      <c r="AJ854">
        <v>30.179765</v>
      </c>
      <c r="AK854" t="s">
        <v>469</v>
      </c>
      <c r="AL854">
        <v>-89.890136999999996</v>
      </c>
      <c r="AM854">
        <v>100</v>
      </c>
      <c r="AN854">
        <v>1400</v>
      </c>
      <c r="AO854" t="s">
        <v>118</v>
      </c>
      <c r="AP854">
        <v>48</v>
      </c>
      <c r="AQ854">
        <v>135</v>
      </c>
      <c r="AR854">
        <v>0</v>
      </c>
      <c r="AZ854">
        <v>1200</v>
      </c>
      <c r="BA854">
        <v>1</v>
      </c>
      <c r="BB854" t="str">
        <f t="shared" si="57"/>
        <v xml:space="preserve">N35DC   </v>
      </c>
      <c r="BC854">
        <v>1</v>
      </c>
      <c r="BE854">
        <v>0</v>
      </c>
      <c r="BF854">
        <v>0</v>
      </c>
      <c r="BG854">
        <v>0</v>
      </c>
      <c r="BH854">
        <v>1475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"17:46:57.573"</f>
        <v>17:46:57.573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6</v>
      </c>
      <c r="CP854" t="s">
        <v>119</v>
      </c>
      <c r="CQ854">
        <v>16</v>
      </c>
      <c r="CR854">
        <v>0</v>
      </c>
      <c r="CW854">
        <v>5619869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"10/21/2020 17:46:50.502"</f>
        <v>10/21/2020 17:46:50.502</v>
      </c>
      <c r="C855" t="str">
        <f t="shared" si="56"/>
        <v>FFDFD3C0</v>
      </c>
      <c r="D855" t="s">
        <v>133</v>
      </c>
      <c r="E855">
        <v>1</v>
      </c>
      <c r="F855">
        <v>1001</v>
      </c>
      <c r="G855" t="s">
        <v>114</v>
      </c>
      <c r="J855" t="s">
        <v>134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"17:46:58.422"</f>
        <v>17:46:58.422</v>
      </c>
      <c r="T855" t="str">
        <f>"17:46:58.222"</f>
        <v>17:46:58.222</v>
      </c>
      <c r="U855" t="str">
        <f t="shared" si="55"/>
        <v>A3E2C2</v>
      </c>
      <c r="V855">
        <v>0</v>
      </c>
      <c r="W855">
        <v>0</v>
      </c>
      <c r="X855">
        <v>1</v>
      </c>
      <c r="Z855">
        <v>0</v>
      </c>
      <c r="AA855">
        <v>10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1</v>
      </c>
      <c r="AH855">
        <v>0</v>
      </c>
      <c r="AI855" t="s">
        <v>470</v>
      </c>
      <c r="AJ855">
        <v>30.180323000000001</v>
      </c>
      <c r="AK855" t="s">
        <v>471</v>
      </c>
      <c r="AL855">
        <v>-89.889921999999999</v>
      </c>
      <c r="AM855">
        <v>100</v>
      </c>
      <c r="AN855">
        <v>1400</v>
      </c>
      <c r="AO855" t="s">
        <v>118</v>
      </c>
      <c r="AP855">
        <v>48</v>
      </c>
      <c r="AQ855">
        <v>135</v>
      </c>
      <c r="AR855">
        <v>64</v>
      </c>
      <c r="AZ855">
        <v>1200</v>
      </c>
      <c r="BA855">
        <v>1</v>
      </c>
      <c r="BB855" t="str">
        <f t="shared" si="57"/>
        <v xml:space="preserve">N35DC   </v>
      </c>
      <c r="BC855">
        <v>1</v>
      </c>
      <c r="BE855">
        <v>0</v>
      </c>
      <c r="BF855">
        <v>0</v>
      </c>
      <c r="BG855">
        <v>0</v>
      </c>
      <c r="BH855">
        <v>1475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"17:46:58.428"</f>
        <v>17:46:58.428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6</v>
      </c>
      <c r="CP855" t="s">
        <v>119</v>
      </c>
      <c r="CQ855">
        <v>16</v>
      </c>
      <c r="CR855">
        <v>0</v>
      </c>
      <c r="CW855">
        <v>5620427</v>
      </c>
      <c r="CY855">
        <v>1</v>
      </c>
      <c r="CZ855">
        <v>0</v>
      </c>
      <c r="DA855">
        <v>0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"10/21/2020 17:46:50.502"</f>
        <v>10/21/2020 17:46:50.502</v>
      </c>
      <c r="C856" t="str">
        <f t="shared" si="56"/>
        <v>FFDFD3C0</v>
      </c>
      <c r="D856" t="s">
        <v>113</v>
      </c>
      <c r="E856">
        <v>4</v>
      </c>
      <c r="H856">
        <v>162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"17:46:58.422"</f>
        <v>17:46:58.422</v>
      </c>
      <c r="T856" t="str">
        <f>"17:46:58.222"</f>
        <v>17:46:58.222</v>
      </c>
      <c r="U856" t="str">
        <f t="shared" si="55"/>
        <v>A3E2C2</v>
      </c>
      <c r="V856">
        <v>0</v>
      </c>
      <c r="W856">
        <v>0</v>
      </c>
      <c r="X856">
        <v>1</v>
      </c>
      <c r="Z856">
        <v>0</v>
      </c>
      <c r="AA856">
        <v>10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1</v>
      </c>
      <c r="AH856">
        <v>0</v>
      </c>
      <c r="AI856" t="s">
        <v>470</v>
      </c>
      <c r="AJ856">
        <v>30.180323000000001</v>
      </c>
      <c r="AK856" t="s">
        <v>471</v>
      </c>
      <c r="AL856">
        <v>-89.889921999999999</v>
      </c>
      <c r="AM856">
        <v>100</v>
      </c>
      <c r="AN856">
        <v>1400</v>
      </c>
      <c r="AO856" t="s">
        <v>118</v>
      </c>
      <c r="AP856">
        <v>48</v>
      </c>
      <c r="AQ856">
        <v>135</v>
      </c>
      <c r="AR856">
        <v>64</v>
      </c>
      <c r="AZ856">
        <v>1200</v>
      </c>
      <c r="BA856">
        <v>1</v>
      </c>
      <c r="BB856" t="str">
        <f t="shared" si="57"/>
        <v xml:space="preserve">N35DC   </v>
      </c>
      <c r="BC856">
        <v>1</v>
      </c>
      <c r="BE856">
        <v>0</v>
      </c>
      <c r="BF856">
        <v>0</v>
      </c>
      <c r="BG856">
        <v>0</v>
      </c>
      <c r="BH856">
        <v>1475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"17:46:58.428"</f>
        <v>17:46:58.428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6</v>
      </c>
      <c r="CP856" t="s">
        <v>119</v>
      </c>
      <c r="CQ856">
        <v>16</v>
      </c>
      <c r="CR856">
        <v>0</v>
      </c>
      <c r="CW856">
        <v>5620427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"10/21/2020 17:46:50.502"</f>
        <v>10/21/2020 17:46:50.502</v>
      </c>
      <c r="C857" t="str">
        <f t="shared" si="56"/>
        <v>FFDFD3C0</v>
      </c>
      <c r="D857" t="s">
        <v>130</v>
      </c>
      <c r="E857">
        <v>3</v>
      </c>
      <c r="F857">
        <v>2003</v>
      </c>
      <c r="G857" t="s">
        <v>131</v>
      </c>
      <c r="J857" t="s">
        <v>132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"17:46:58.422"</f>
        <v>17:46:58.422</v>
      </c>
      <c r="T857" t="str">
        <f>"17:46:58.222"</f>
        <v>17:46:58.222</v>
      </c>
      <c r="U857" t="str">
        <f t="shared" si="55"/>
        <v>A3E2C2</v>
      </c>
      <c r="V857">
        <v>0</v>
      </c>
      <c r="W857">
        <v>0</v>
      </c>
      <c r="X857">
        <v>1</v>
      </c>
      <c r="Z857">
        <v>0</v>
      </c>
      <c r="AA857">
        <v>10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1</v>
      </c>
      <c r="AH857">
        <v>0</v>
      </c>
      <c r="AI857" t="s">
        <v>470</v>
      </c>
      <c r="AJ857">
        <v>30.180323000000001</v>
      </c>
      <c r="AK857" t="s">
        <v>471</v>
      </c>
      <c r="AL857">
        <v>-89.889921999999999</v>
      </c>
      <c r="AM857">
        <v>100</v>
      </c>
      <c r="AN857">
        <v>1400</v>
      </c>
      <c r="AO857" t="s">
        <v>118</v>
      </c>
      <c r="AP857">
        <v>48</v>
      </c>
      <c r="AQ857">
        <v>135</v>
      </c>
      <c r="AR857">
        <v>64</v>
      </c>
      <c r="AZ857">
        <v>1200</v>
      </c>
      <c r="BA857">
        <v>1</v>
      </c>
      <c r="BB857" t="str">
        <f t="shared" si="57"/>
        <v xml:space="preserve">N35DC   </v>
      </c>
      <c r="BC857">
        <v>1</v>
      </c>
      <c r="BE857">
        <v>0</v>
      </c>
      <c r="BF857">
        <v>0</v>
      </c>
      <c r="BG857">
        <v>0</v>
      </c>
      <c r="BH857">
        <v>1475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"17:46:58.428"</f>
        <v>17:46:58.428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6</v>
      </c>
      <c r="CP857" t="s">
        <v>119</v>
      </c>
      <c r="CQ857">
        <v>16</v>
      </c>
      <c r="CR857">
        <v>0</v>
      </c>
      <c r="CW857">
        <v>5620427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"10/21/2020 17:46:50.502"</f>
        <v>10/21/2020 17:46:50.502</v>
      </c>
      <c r="C858" t="str">
        <f t="shared" si="56"/>
        <v>FFDFD3C0</v>
      </c>
      <c r="D858" t="s">
        <v>128</v>
      </c>
      <c r="E858">
        <v>9</v>
      </c>
      <c r="H858">
        <v>257</v>
      </c>
      <c r="I858" t="s">
        <v>129</v>
      </c>
      <c r="J858" t="s">
        <v>126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"17:46:58.422"</f>
        <v>17:46:58.422</v>
      </c>
      <c r="T858" t="str">
        <f>"17:46:58.222"</f>
        <v>17:46:58.222</v>
      </c>
      <c r="U858" t="str">
        <f t="shared" si="55"/>
        <v>A3E2C2</v>
      </c>
      <c r="V858">
        <v>0</v>
      </c>
      <c r="W858">
        <v>0</v>
      </c>
      <c r="X858">
        <v>1</v>
      </c>
      <c r="Z858">
        <v>0</v>
      </c>
      <c r="AA858">
        <v>10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1</v>
      </c>
      <c r="AH858">
        <v>0</v>
      </c>
      <c r="AI858" t="s">
        <v>470</v>
      </c>
      <c r="AJ858">
        <v>30.180323000000001</v>
      </c>
      <c r="AK858" t="s">
        <v>471</v>
      </c>
      <c r="AL858">
        <v>-89.889921999999999</v>
      </c>
      <c r="AM858">
        <v>100</v>
      </c>
      <c r="AN858">
        <v>1400</v>
      </c>
      <c r="AO858" t="s">
        <v>118</v>
      </c>
      <c r="AP858">
        <v>48</v>
      </c>
      <c r="AQ858">
        <v>135</v>
      </c>
      <c r="AR858">
        <v>64</v>
      </c>
      <c r="AZ858">
        <v>1200</v>
      </c>
      <c r="BA858">
        <v>1</v>
      </c>
      <c r="BB858" t="str">
        <f t="shared" si="57"/>
        <v xml:space="preserve">N35DC   </v>
      </c>
      <c r="BC858">
        <v>1</v>
      </c>
      <c r="BE858">
        <v>0</v>
      </c>
      <c r="BF858">
        <v>0</v>
      </c>
      <c r="BG858">
        <v>0</v>
      </c>
      <c r="BH858">
        <v>1475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"17:46:58.428"</f>
        <v>17:46:58.428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6</v>
      </c>
      <c r="CP858" t="s">
        <v>119</v>
      </c>
      <c r="CQ858">
        <v>16</v>
      </c>
      <c r="CR858">
        <v>0</v>
      </c>
      <c r="CW858">
        <v>5620427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"10/21/2020 17:46:50.502"</f>
        <v>10/21/2020 17:46:50.502</v>
      </c>
      <c r="C859" t="str">
        <f t="shared" si="56"/>
        <v>FFDFD3C0</v>
      </c>
      <c r="D859" t="s">
        <v>124</v>
      </c>
      <c r="E859">
        <v>2</v>
      </c>
      <c r="H859">
        <v>14</v>
      </c>
      <c r="I859" t="s">
        <v>125</v>
      </c>
      <c r="J859" t="s">
        <v>126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"17:46:58.422"</f>
        <v>17:46:58.422</v>
      </c>
      <c r="T859" t="str">
        <f>"17:46:58.222"</f>
        <v>17:46:58.222</v>
      </c>
      <c r="U859" t="str">
        <f t="shared" si="55"/>
        <v>A3E2C2</v>
      </c>
      <c r="V859">
        <v>0</v>
      </c>
      <c r="W859">
        <v>0</v>
      </c>
      <c r="X859">
        <v>1</v>
      </c>
      <c r="Z859">
        <v>0</v>
      </c>
      <c r="AA859">
        <v>10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1</v>
      </c>
      <c r="AH859">
        <v>0</v>
      </c>
      <c r="AI859" t="s">
        <v>470</v>
      </c>
      <c r="AJ859">
        <v>30.180323000000001</v>
      </c>
      <c r="AK859" t="s">
        <v>471</v>
      </c>
      <c r="AL859">
        <v>-89.889921999999999</v>
      </c>
      <c r="AM859">
        <v>100</v>
      </c>
      <c r="AN859">
        <v>1400</v>
      </c>
      <c r="AO859" t="s">
        <v>118</v>
      </c>
      <c r="AP859">
        <v>48</v>
      </c>
      <c r="AQ859">
        <v>135</v>
      </c>
      <c r="AR859">
        <v>64</v>
      </c>
      <c r="AZ859">
        <v>1200</v>
      </c>
      <c r="BA859">
        <v>1</v>
      </c>
      <c r="BB859" t="str">
        <f t="shared" si="57"/>
        <v xml:space="preserve">N35DC   </v>
      </c>
      <c r="BC859">
        <v>1</v>
      </c>
      <c r="BE859">
        <v>0</v>
      </c>
      <c r="BF859">
        <v>0</v>
      </c>
      <c r="BG859">
        <v>0</v>
      </c>
      <c r="BH859">
        <v>1475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"17:46:58.428"</f>
        <v>17:46:58.428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6</v>
      </c>
      <c r="CP859" t="s">
        <v>119</v>
      </c>
      <c r="CQ859">
        <v>16</v>
      </c>
      <c r="CR859">
        <v>0</v>
      </c>
      <c r="CW859">
        <v>5620427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"10/21/2020 17:46:51.429"</f>
        <v>10/21/2020 17:46:51.429</v>
      </c>
      <c r="C860" t="str">
        <f t="shared" si="56"/>
        <v>FFDFD3C0</v>
      </c>
      <c r="D860" t="s">
        <v>113</v>
      </c>
      <c r="E860">
        <v>4</v>
      </c>
      <c r="H860">
        <v>162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"17:46:59.367"</f>
        <v>17:46:59.367</v>
      </c>
      <c r="T860" t="str">
        <f>"17:46:59.167"</f>
        <v>17:46:59.167</v>
      </c>
      <c r="U860" t="str">
        <f t="shared" si="55"/>
        <v>A3E2C2</v>
      </c>
      <c r="V860">
        <v>0</v>
      </c>
      <c r="W860">
        <v>0</v>
      </c>
      <c r="X860">
        <v>1</v>
      </c>
      <c r="Z860">
        <v>0</v>
      </c>
      <c r="AA860">
        <v>10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1</v>
      </c>
      <c r="AH860">
        <v>0</v>
      </c>
      <c r="AI860" t="s">
        <v>472</v>
      </c>
      <c r="AJ860">
        <v>30.180880999999999</v>
      </c>
      <c r="AK860" t="s">
        <v>473</v>
      </c>
      <c r="AL860">
        <v>-89.889707999999999</v>
      </c>
      <c r="AM860">
        <v>100</v>
      </c>
      <c r="AN860">
        <v>1400</v>
      </c>
      <c r="AO860" t="s">
        <v>118</v>
      </c>
      <c r="AP860">
        <v>48</v>
      </c>
      <c r="AQ860">
        <v>135</v>
      </c>
      <c r="AR860">
        <v>64</v>
      </c>
      <c r="AZ860">
        <v>1200</v>
      </c>
      <c r="BA860">
        <v>1</v>
      </c>
      <c r="BB860" t="str">
        <f t="shared" si="57"/>
        <v xml:space="preserve">N35DC   </v>
      </c>
      <c r="BC860">
        <v>1</v>
      </c>
      <c r="BE860">
        <v>0</v>
      </c>
      <c r="BF860">
        <v>0</v>
      </c>
      <c r="BG860">
        <v>0</v>
      </c>
      <c r="BH860">
        <v>1475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"17:46:59.373"</f>
        <v>17:46:59.373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6</v>
      </c>
      <c r="CP860" t="s">
        <v>119</v>
      </c>
      <c r="CQ860">
        <v>341</v>
      </c>
      <c r="CR860">
        <v>0</v>
      </c>
      <c r="CW860">
        <v>16720073</v>
      </c>
      <c r="CY860">
        <v>1</v>
      </c>
      <c r="CZ860">
        <v>0</v>
      </c>
      <c r="DA860">
        <v>0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"10/21/2020 17:46:51.429"</f>
        <v>10/21/2020 17:46:51.429</v>
      </c>
      <c r="C861" t="str">
        <f t="shared" si="56"/>
        <v>FFDFD3C0</v>
      </c>
      <c r="D861" t="s">
        <v>128</v>
      </c>
      <c r="E861">
        <v>9</v>
      </c>
      <c r="H861">
        <v>257</v>
      </c>
      <c r="I861" t="s">
        <v>129</v>
      </c>
      <c r="J861" t="s">
        <v>126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"17:46:59.367"</f>
        <v>17:46:59.367</v>
      </c>
      <c r="T861" t="str">
        <f>"17:46:59.167"</f>
        <v>17:46:59.167</v>
      </c>
      <c r="U861" t="str">
        <f t="shared" si="55"/>
        <v>A3E2C2</v>
      </c>
      <c r="V861">
        <v>0</v>
      </c>
      <c r="W861">
        <v>0</v>
      </c>
      <c r="X861">
        <v>1</v>
      </c>
      <c r="Z861">
        <v>0</v>
      </c>
      <c r="AA861">
        <v>10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1</v>
      </c>
      <c r="AH861">
        <v>0</v>
      </c>
      <c r="AI861" t="s">
        <v>472</v>
      </c>
      <c r="AJ861">
        <v>30.180880999999999</v>
      </c>
      <c r="AK861" t="s">
        <v>473</v>
      </c>
      <c r="AL861">
        <v>-89.889707999999999</v>
      </c>
      <c r="AM861">
        <v>100</v>
      </c>
      <c r="AN861">
        <v>1400</v>
      </c>
      <c r="AO861" t="s">
        <v>118</v>
      </c>
      <c r="AP861">
        <v>48</v>
      </c>
      <c r="AQ861">
        <v>135</v>
      </c>
      <c r="AR861">
        <v>64</v>
      </c>
      <c r="AZ861">
        <v>1200</v>
      </c>
      <c r="BA861">
        <v>1</v>
      </c>
      <c r="BB861" t="str">
        <f t="shared" si="57"/>
        <v xml:space="preserve">N35DC   </v>
      </c>
      <c r="BC861">
        <v>1</v>
      </c>
      <c r="BE861">
        <v>0</v>
      </c>
      <c r="BF861">
        <v>0</v>
      </c>
      <c r="BG861">
        <v>0</v>
      </c>
      <c r="BH861">
        <v>1475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"17:46:59.373"</f>
        <v>17:46:59.373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6</v>
      </c>
      <c r="CP861" t="s">
        <v>119</v>
      </c>
      <c r="CQ861">
        <v>341</v>
      </c>
      <c r="CR861">
        <v>0</v>
      </c>
      <c r="CW861">
        <v>16720073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"10/21/2020 17:46:51.429"</f>
        <v>10/21/2020 17:46:51.429</v>
      </c>
      <c r="C862" t="str">
        <f t="shared" si="56"/>
        <v>FFDFD3C0</v>
      </c>
      <c r="D862" t="s">
        <v>130</v>
      </c>
      <c r="E862">
        <v>3</v>
      </c>
      <c r="F862">
        <v>2003</v>
      </c>
      <c r="G862" t="s">
        <v>131</v>
      </c>
      <c r="J862" t="s">
        <v>132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"17:46:59.367"</f>
        <v>17:46:59.367</v>
      </c>
      <c r="T862" t="str">
        <f>"17:46:59.167"</f>
        <v>17:46:59.167</v>
      </c>
      <c r="U862" t="str">
        <f t="shared" si="55"/>
        <v>A3E2C2</v>
      </c>
      <c r="V862">
        <v>0</v>
      </c>
      <c r="W862">
        <v>0</v>
      </c>
      <c r="X862">
        <v>1</v>
      </c>
      <c r="Z862">
        <v>0</v>
      </c>
      <c r="AA862">
        <v>10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1</v>
      </c>
      <c r="AH862">
        <v>0</v>
      </c>
      <c r="AI862" t="s">
        <v>472</v>
      </c>
      <c r="AJ862">
        <v>30.180880999999999</v>
      </c>
      <c r="AK862" t="s">
        <v>473</v>
      </c>
      <c r="AL862">
        <v>-89.889707999999999</v>
      </c>
      <c r="AM862">
        <v>100</v>
      </c>
      <c r="AN862">
        <v>1400</v>
      </c>
      <c r="AO862" t="s">
        <v>118</v>
      </c>
      <c r="AP862">
        <v>48</v>
      </c>
      <c r="AQ862">
        <v>135</v>
      </c>
      <c r="AR862">
        <v>64</v>
      </c>
      <c r="AZ862">
        <v>1200</v>
      </c>
      <c r="BA862">
        <v>1</v>
      </c>
      <c r="BB862" t="str">
        <f t="shared" si="57"/>
        <v xml:space="preserve">N35DC   </v>
      </c>
      <c r="BC862">
        <v>1</v>
      </c>
      <c r="BE862">
        <v>0</v>
      </c>
      <c r="BF862">
        <v>0</v>
      </c>
      <c r="BG862">
        <v>0</v>
      </c>
      <c r="BH862">
        <v>1475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"17:46:59.373"</f>
        <v>17:46:59.373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6</v>
      </c>
      <c r="CP862" t="s">
        <v>119</v>
      </c>
      <c r="CQ862">
        <v>341</v>
      </c>
      <c r="CR862">
        <v>0</v>
      </c>
      <c r="CW862">
        <v>16720073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"10/21/2020 17:46:51.429"</f>
        <v>10/21/2020 17:46:51.429</v>
      </c>
      <c r="C863" t="str">
        <f t="shared" si="56"/>
        <v>FFDFD3C0</v>
      </c>
      <c r="D863" t="s">
        <v>124</v>
      </c>
      <c r="E863">
        <v>2</v>
      </c>
      <c r="H863">
        <v>14</v>
      </c>
      <c r="I863" t="s">
        <v>125</v>
      </c>
      <c r="J863" t="s">
        <v>126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"17:46:59.367"</f>
        <v>17:46:59.367</v>
      </c>
      <c r="T863" t="str">
        <f>"17:46:59.167"</f>
        <v>17:46:59.167</v>
      </c>
      <c r="U863" t="str">
        <f t="shared" si="55"/>
        <v>A3E2C2</v>
      </c>
      <c r="V863">
        <v>0</v>
      </c>
      <c r="W863">
        <v>0</v>
      </c>
      <c r="X863">
        <v>1</v>
      </c>
      <c r="Z863">
        <v>0</v>
      </c>
      <c r="AA863">
        <v>10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1</v>
      </c>
      <c r="AH863">
        <v>0</v>
      </c>
      <c r="AI863" t="s">
        <v>472</v>
      </c>
      <c r="AJ863">
        <v>30.180880999999999</v>
      </c>
      <c r="AK863" t="s">
        <v>473</v>
      </c>
      <c r="AL863">
        <v>-89.889707999999999</v>
      </c>
      <c r="AM863">
        <v>100</v>
      </c>
      <c r="AN863">
        <v>1400</v>
      </c>
      <c r="AO863" t="s">
        <v>118</v>
      </c>
      <c r="AP863">
        <v>48</v>
      </c>
      <c r="AQ863">
        <v>135</v>
      </c>
      <c r="AR863">
        <v>64</v>
      </c>
      <c r="AZ863">
        <v>1200</v>
      </c>
      <c r="BA863">
        <v>1</v>
      </c>
      <c r="BB863" t="str">
        <f t="shared" si="57"/>
        <v xml:space="preserve">N35DC   </v>
      </c>
      <c r="BC863">
        <v>1</v>
      </c>
      <c r="BE863">
        <v>0</v>
      </c>
      <c r="BF863">
        <v>0</v>
      </c>
      <c r="BG863">
        <v>0</v>
      </c>
      <c r="BH863">
        <v>1475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"17:46:59.373"</f>
        <v>17:46:59.373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6</v>
      </c>
      <c r="CP863" t="s">
        <v>119</v>
      </c>
      <c r="CQ863">
        <v>341</v>
      </c>
      <c r="CR863">
        <v>0</v>
      </c>
      <c r="CW863">
        <v>16720073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"10/21/2020 17:46:51.429"</f>
        <v>10/21/2020 17:46:51.429</v>
      </c>
      <c r="C864" t="str">
        <f t="shared" si="56"/>
        <v>FFDFD3C0</v>
      </c>
      <c r="D864" t="s">
        <v>133</v>
      </c>
      <c r="E864">
        <v>1</v>
      </c>
      <c r="F864">
        <v>1001</v>
      </c>
      <c r="G864" t="s">
        <v>114</v>
      </c>
      <c r="J864" t="s">
        <v>134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"17:46:59.367"</f>
        <v>17:46:59.367</v>
      </c>
      <c r="T864" t="str">
        <f>"17:46:59.167"</f>
        <v>17:46:59.167</v>
      </c>
      <c r="U864" t="str">
        <f t="shared" si="55"/>
        <v>A3E2C2</v>
      </c>
      <c r="V864">
        <v>0</v>
      </c>
      <c r="W864">
        <v>0</v>
      </c>
      <c r="X864">
        <v>1</v>
      </c>
      <c r="Z864">
        <v>0</v>
      </c>
      <c r="AA864">
        <v>10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1</v>
      </c>
      <c r="AH864">
        <v>0</v>
      </c>
      <c r="AI864" t="s">
        <v>472</v>
      </c>
      <c r="AJ864">
        <v>30.180880999999999</v>
      </c>
      <c r="AK864" t="s">
        <v>473</v>
      </c>
      <c r="AL864">
        <v>-89.889707999999999</v>
      </c>
      <c r="AM864">
        <v>100</v>
      </c>
      <c r="AN864">
        <v>1400</v>
      </c>
      <c r="AO864" t="s">
        <v>118</v>
      </c>
      <c r="AP864">
        <v>48</v>
      </c>
      <c r="AQ864">
        <v>135</v>
      </c>
      <c r="AR864">
        <v>64</v>
      </c>
      <c r="AZ864">
        <v>1200</v>
      </c>
      <c r="BA864">
        <v>1</v>
      </c>
      <c r="BB864" t="str">
        <f t="shared" si="57"/>
        <v xml:space="preserve">N35DC   </v>
      </c>
      <c r="BC864">
        <v>1</v>
      </c>
      <c r="BE864">
        <v>0</v>
      </c>
      <c r="BF864">
        <v>0</v>
      </c>
      <c r="BG864">
        <v>0</v>
      </c>
      <c r="BH864">
        <v>1475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"17:46:59.373"</f>
        <v>17:46:59.373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341</v>
      </c>
      <c r="CR864">
        <v>0</v>
      </c>
      <c r="CW864">
        <v>16720073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"10/21/2020 17:46:54.768"</f>
        <v>10/21/2020 17:46:54.768</v>
      </c>
      <c r="C865" t="str">
        <f t="shared" si="56"/>
        <v>FFDFD3C0</v>
      </c>
      <c r="D865" t="s">
        <v>113</v>
      </c>
      <c r="E865">
        <v>4</v>
      </c>
      <c r="H865">
        <v>162</v>
      </c>
      <c r="I865" t="s">
        <v>114</v>
      </c>
      <c r="J865" t="s">
        <v>115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"17:47:02.680"</f>
        <v>17:47:02.680</v>
      </c>
      <c r="T865" t="str">
        <f>"17:47:02.280"</f>
        <v>17:47:02.280</v>
      </c>
      <c r="U865" t="str">
        <f t="shared" si="55"/>
        <v>A3E2C2</v>
      </c>
      <c r="V865">
        <v>0</v>
      </c>
      <c r="W865">
        <v>0</v>
      </c>
      <c r="X865">
        <v>1</v>
      </c>
      <c r="Z865">
        <v>0</v>
      </c>
      <c r="AA865">
        <v>10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1</v>
      </c>
      <c r="AH865">
        <v>0</v>
      </c>
      <c r="AI865" t="s">
        <v>474</v>
      </c>
      <c r="AJ865">
        <v>30.182984000000001</v>
      </c>
      <c r="AK865" t="s">
        <v>475</v>
      </c>
      <c r="AL865">
        <v>-89.888828000000004</v>
      </c>
      <c r="AM865">
        <v>100</v>
      </c>
      <c r="AN865">
        <v>1400</v>
      </c>
      <c r="AO865" t="s">
        <v>118</v>
      </c>
      <c r="AP865">
        <v>47</v>
      </c>
      <c r="AQ865">
        <v>135</v>
      </c>
      <c r="AR865">
        <v>128</v>
      </c>
      <c r="AZ865">
        <v>1200</v>
      </c>
      <c r="BA865">
        <v>1</v>
      </c>
      <c r="BB865" t="str">
        <f t="shared" si="57"/>
        <v xml:space="preserve">N35DC   </v>
      </c>
      <c r="BC865">
        <v>1</v>
      </c>
      <c r="BE865">
        <v>0</v>
      </c>
      <c r="BF865">
        <v>0</v>
      </c>
      <c r="BG865">
        <v>0</v>
      </c>
      <c r="BH865">
        <v>1475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"17:47:02.687"</f>
        <v>17:47:02.687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341</v>
      </c>
      <c r="CR865">
        <v>0</v>
      </c>
      <c r="CW865">
        <v>16722632</v>
      </c>
      <c r="CY865">
        <v>1</v>
      </c>
      <c r="CZ865">
        <v>0</v>
      </c>
      <c r="DA865">
        <v>0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"10/21/2020 17:46:54.768"</f>
        <v>10/21/2020 17:46:54.768</v>
      </c>
      <c r="C866" t="str">
        <f t="shared" si="56"/>
        <v>FFDFD3C0</v>
      </c>
      <c r="D866" t="s">
        <v>128</v>
      </c>
      <c r="E866">
        <v>9</v>
      </c>
      <c r="H866">
        <v>257</v>
      </c>
      <c r="I866" t="s">
        <v>129</v>
      </c>
      <c r="J866" t="s">
        <v>126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"17:47:02.680"</f>
        <v>17:47:02.680</v>
      </c>
      <c r="T866" t="str">
        <f>"17:47:02.280"</f>
        <v>17:47:02.280</v>
      </c>
      <c r="U866" t="str">
        <f t="shared" si="55"/>
        <v>A3E2C2</v>
      </c>
      <c r="V866">
        <v>0</v>
      </c>
      <c r="W866">
        <v>0</v>
      </c>
      <c r="X866">
        <v>1</v>
      </c>
      <c r="Z866">
        <v>0</v>
      </c>
      <c r="AA866">
        <v>10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1</v>
      </c>
      <c r="AH866">
        <v>0</v>
      </c>
      <c r="AI866" t="s">
        <v>474</v>
      </c>
      <c r="AJ866">
        <v>30.182984000000001</v>
      </c>
      <c r="AK866" t="s">
        <v>475</v>
      </c>
      <c r="AL866">
        <v>-89.888828000000004</v>
      </c>
      <c r="AM866">
        <v>100</v>
      </c>
      <c r="AN866">
        <v>1400</v>
      </c>
      <c r="AO866" t="s">
        <v>118</v>
      </c>
      <c r="AP866">
        <v>47</v>
      </c>
      <c r="AQ866">
        <v>135</v>
      </c>
      <c r="AR866">
        <v>128</v>
      </c>
      <c r="AZ866">
        <v>1200</v>
      </c>
      <c r="BA866">
        <v>1</v>
      </c>
      <c r="BB866" t="str">
        <f t="shared" si="57"/>
        <v xml:space="preserve">N35DC   </v>
      </c>
      <c r="BC866">
        <v>1</v>
      </c>
      <c r="BE866">
        <v>0</v>
      </c>
      <c r="BF866">
        <v>0</v>
      </c>
      <c r="BG866">
        <v>0</v>
      </c>
      <c r="BH866">
        <v>1475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"17:47:02.687"</f>
        <v>17:47:02.687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6</v>
      </c>
      <c r="CP866" t="s">
        <v>119</v>
      </c>
      <c r="CQ866">
        <v>341</v>
      </c>
      <c r="CR866">
        <v>0</v>
      </c>
      <c r="CW866">
        <v>16722632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"10/21/2020 17:46:54.768"</f>
        <v>10/21/2020 17:46:54.768</v>
      </c>
      <c r="C867" t="str">
        <f t="shared" si="56"/>
        <v>FFDFD3C0</v>
      </c>
      <c r="D867" t="s">
        <v>130</v>
      </c>
      <c r="E867">
        <v>3</v>
      </c>
      <c r="F867">
        <v>2003</v>
      </c>
      <c r="G867" t="s">
        <v>131</v>
      </c>
      <c r="J867" t="s">
        <v>132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"17:47:02.680"</f>
        <v>17:47:02.680</v>
      </c>
      <c r="T867" t="str">
        <f>"17:47:02.280"</f>
        <v>17:47:02.280</v>
      </c>
      <c r="U867" t="str">
        <f t="shared" si="55"/>
        <v>A3E2C2</v>
      </c>
      <c r="V867">
        <v>0</v>
      </c>
      <c r="W867">
        <v>0</v>
      </c>
      <c r="X867">
        <v>1</v>
      </c>
      <c r="Z867">
        <v>0</v>
      </c>
      <c r="AA867">
        <v>10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1</v>
      </c>
      <c r="AH867">
        <v>0</v>
      </c>
      <c r="AI867" t="s">
        <v>474</v>
      </c>
      <c r="AJ867">
        <v>30.182984000000001</v>
      </c>
      <c r="AK867" t="s">
        <v>475</v>
      </c>
      <c r="AL867">
        <v>-89.888828000000004</v>
      </c>
      <c r="AM867">
        <v>100</v>
      </c>
      <c r="AN867">
        <v>1400</v>
      </c>
      <c r="AO867" t="s">
        <v>118</v>
      </c>
      <c r="AP867">
        <v>47</v>
      </c>
      <c r="AQ867">
        <v>135</v>
      </c>
      <c r="AR867">
        <v>128</v>
      </c>
      <c r="AZ867">
        <v>1200</v>
      </c>
      <c r="BA867">
        <v>1</v>
      </c>
      <c r="BB867" t="str">
        <f t="shared" si="57"/>
        <v xml:space="preserve">N35DC   </v>
      </c>
      <c r="BC867">
        <v>1</v>
      </c>
      <c r="BE867">
        <v>0</v>
      </c>
      <c r="BF867">
        <v>0</v>
      </c>
      <c r="BG867">
        <v>0</v>
      </c>
      <c r="BH867">
        <v>1475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"17:47:02.687"</f>
        <v>17:47:02.687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6</v>
      </c>
      <c r="CP867" t="s">
        <v>119</v>
      </c>
      <c r="CQ867">
        <v>341</v>
      </c>
      <c r="CR867">
        <v>0</v>
      </c>
      <c r="CW867">
        <v>16722632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"10/21/2020 17:46:54.768"</f>
        <v>10/21/2020 17:46:54.768</v>
      </c>
      <c r="C868" t="str">
        <f t="shared" si="56"/>
        <v>FFDFD3C0</v>
      </c>
      <c r="D868" t="s">
        <v>133</v>
      </c>
      <c r="E868">
        <v>1</v>
      </c>
      <c r="F868">
        <v>1001</v>
      </c>
      <c r="G868" t="s">
        <v>114</v>
      </c>
      <c r="J868" t="s">
        <v>134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"17:47:02.680"</f>
        <v>17:47:02.680</v>
      </c>
      <c r="T868" t="str">
        <f>"17:47:02.280"</f>
        <v>17:47:02.280</v>
      </c>
      <c r="U868" t="str">
        <f t="shared" si="55"/>
        <v>A3E2C2</v>
      </c>
      <c r="V868">
        <v>0</v>
      </c>
      <c r="W868">
        <v>0</v>
      </c>
      <c r="X868">
        <v>1</v>
      </c>
      <c r="Z868">
        <v>0</v>
      </c>
      <c r="AA868">
        <v>10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1</v>
      </c>
      <c r="AH868">
        <v>0</v>
      </c>
      <c r="AI868" t="s">
        <v>474</v>
      </c>
      <c r="AJ868">
        <v>30.182984000000001</v>
      </c>
      <c r="AK868" t="s">
        <v>475</v>
      </c>
      <c r="AL868">
        <v>-89.888828000000004</v>
      </c>
      <c r="AM868">
        <v>100</v>
      </c>
      <c r="AN868">
        <v>1400</v>
      </c>
      <c r="AO868" t="s">
        <v>118</v>
      </c>
      <c r="AP868">
        <v>47</v>
      </c>
      <c r="AQ868">
        <v>135</v>
      </c>
      <c r="AR868">
        <v>128</v>
      </c>
      <c r="AZ868">
        <v>1200</v>
      </c>
      <c r="BA868">
        <v>1</v>
      </c>
      <c r="BB868" t="str">
        <f t="shared" si="57"/>
        <v xml:space="preserve">N35DC   </v>
      </c>
      <c r="BC868">
        <v>1</v>
      </c>
      <c r="BE868">
        <v>0</v>
      </c>
      <c r="BF868">
        <v>0</v>
      </c>
      <c r="BG868">
        <v>0</v>
      </c>
      <c r="BH868">
        <v>1475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"17:47:02.687"</f>
        <v>17:47:02.687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6</v>
      </c>
      <c r="CP868" t="s">
        <v>119</v>
      </c>
      <c r="CQ868">
        <v>341</v>
      </c>
      <c r="CR868">
        <v>0</v>
      </c>
      <c r="CW868">
        <v>16722632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"10/21/2020 17:46:54.768"</f>
        <v>10/21/2020 17:46:54.768</v>
      </c>
      <c r="C869" t="str">
        <f t="shared" si="56"/>
        <v>FFDFD3C0</v>
      </c>
      <c r="D869" t="s">
        <v>124</v>
      </c>
      <c r="E869">
        <v>2</v>
      </c>
      <c r="H869">
        <v>14</v>
      </c>
      <c r="I869" t="s">
        <v>125</v>
      </c>
      <c r="J869" t="s">
        <v>126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"17:47:02.680"</f>
        <v>17:47:02.680</v>
      </c>
      <c r="T869" t="str">
        <f>"17:47:02.280"</f>
        <v>17:47:02.280</v>
      </c>
      <c r="U869" t="str">
        <f t="shared" si="55"/>
        <v>A3E2C2</v>
      </c>
      <c r="V869">
        <v>0</v>
      </c>
      <c r="W869">
        <v>0</v>
      </c>
      <c r="X869">
        <v>1</v>
      </c>
      <c r="Z869">
        <v>0</v>
      </c>
      <c r="AA869">
        <v>10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1</v>
      </c>
      <c r="AH869">
        <v>0</v>
      </c>
      <c r="AI869" t="s">
        <v>474</v>
      </c>
      <c r="AJ869">
        <v>30.182984000000001</v>
      </c>
      <c r="AK869" t="s">
        <v>475</v>
      </c>
      <c r="AL869">
        <v>-89.888828000000004</v>
      </c>
      <c r="AM869">
        <v>100</v>
      </c>
      <c r="AN869">
        <v>1400</v>
      </c>
      <c r="AO869" t="s">
        <v>118</v>
      </c>
      <c r="AP869">
        <v>47</v>
      </c>
      <c r="AQ869">
        <v>135</v>
      </c>
      <c r="AR869">
        <v>128</v>
      </c>
      <c r="AZ869">
        <v>1200</v>
      </c>
      <c r="BA869">
        <v>1</v>
      </c>
      <c r="BB869" t="str">
        <f t="shared" si="57"/>
        <v xml:space="preserve">N35DC   </v>
      </c>
      <c r="BC869">
        <v>1</v>
      </c>
      <c r="BE869">
        <v>0</v>
      </c>
      <c r="BF869">
        <v>0</v>
      </c>
      <c r="BG869">
        <v>0</v>
      </c>
      <c r="BH869">
        <v>1475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"17:47:02.687"</f>
        <v>17:47:02.687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6</v>
      </c>
      <c r="CP869" t="s">
        <v>119</v>
      </c>
      <c r="CQ869">
        <v>341</v>
      </c>
      <c r="CR869">
        <v>0</v>
      </c>
      <c r="CW869">
        <v>16722632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"10/21/2020 17:46:55.778"</f>
        <v>10/21/2020 17:46:55.778</v>
      </c>
      <c r="C870" t="str">
        <f t="shared" si="56"/>
        <v>FFDFD3C0</v>
      </c>
      <c r="D870" t="s">
        <v>113</v>
      </c>
      <c r="E870">
        <v>4</v>
      </c>
      <c r="H870">
        <v>162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ref="S870:T874" si="59">"17:47:03.688"</f>
        <v>17:47:03.688</v>
      </c>
      <c r="T870" t="str">
        <f t="shared" si="59"/>
        <v>17:47:03.688</v>
      </c>
      <c r="U870" t="str">
        <f t="shared" si="55"/>
        <v>A3E2C2</v>
      </c>
      <c r="V870">
        <v>0</v>
      </c>
      <c r="W870">
        <v>0</v>
      </c>
      <c r="X870">
        <v>1</v>
      </c>
      <c r="Z870">
        <v>0</v>
      </c>
      <c r="AA870">
        <v>10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1</v>
      </c>
      <c r="AH870">
        <v>0</v>
      </c>
      <c r="AI870" t="s">
        <v>476</v>
      </c>
      <c r="AJ870">
        <v>30.183606000000001</v>
      </c>
      <c r="AK870" t="s">
        <v>477</v>
      </c>
      <c r="AL870">
        <v>-89.888570000000001</v>
      </c>
      <c r="AM870">
        <v>100</v>
      </c>
      <c r="AN870">
        <v>1400</v>
      </c>
      <c r="AO870" t="s">
        <v>118</v>
      </c>
      <c r="AP870">
        <v>47</v>
      </c>
      <c r="AQ870">
        <v>135</v>
      </c>
      <c r="AR870">
        <v>0</v>
      </c>
      <c r="AZ870">
        <v>1200</v>
      </c>
      <c r="BA870">
        <v>1</v>
      </c>
      <c r="BB870" t="str">
        <f t="shared" si="57"/>
        <v xml:space="preserve">N35DC   </v>
      </c>
      <c r="BC870">
        <v>1</v>
      </c>
      <c r="BE870">
        <v>0</v>
      </c>
      <c r="BF870">
        <v>0</v>
      </c>
      <c r="BG870">
        <v>0</v>
      </c>
      <c r="BH870">
        <v>1475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"17:47:03.692"</f>
        <v>17:47:03.692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6</v>
      </c>
      <c r="CP870" t="s">
        <v>119</v>
      </c>
      <c r="CQ870">
        <v>16</v>
      </c>
      <c r="CR870">
        <v>0</v>
      </c>
      <c r="CW870">
        <v>5623943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"10/21/2020 17:46:55.778"</f>
        <v>10/21/2020 17:46:55.778</v>
      </c>
      <c r="C871" t="str">
        <f t="shared" si="56"/>
        <v>FFDFD3C0</v>
      </c>
      <c r="D871" t="s">
        <v>128</v>
      </c>
      <c r="E871">
        <v>9</v>
      </c>
      <c r="H871">
        <v>257</v>
      </c>
      <c r="I871" t="s">
        <v>129</v>
      </c>
      <c r="J871" t="s">
        <v>126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59"/>
        <v>17:47:03.688</v>
      </c>
      <c r="T871" t="str">
        <f t="shared" si="59"/>
        <v>17:47:03.688</v>
      </c>
      <c r="U871" t="str">
        <f t="shared" si="55"/>
        <v>A3E2C2</v>
      </c>
      <c r="V871">
        <v>0</v>
      </c>
      <c r="W871">
        <v>0</v>
      </c>
      <c r="X871">
        <v>1</v>
      </c>
      <c r="Z871">
        <v>0</v>
      </c>
      <c r="AA871">
        <v>10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1</v>
      </c>
      <c r="AH871">
        <v>0</v>
      </c>
      <c r="AI871" t="s">
        <v>476</v>
      </c>
      <c r="AJ871">
        <v>30.183606000000001</v>
      </c>
      <c r="AK871" t="s">
        <v>477</v>
      </c>
      <c r="AL871">
        <v>-89.888570000000001</v>
      </c>
      <c r="AM871">
        <v>100</v>
      </c>
      <c r="AN871">
        <v>1400</v>
      </c>
      <c r="AO871" t="s">
        <v>118</v>
      </c>
      <c r="AP871">
        <v>47</v>
      </c>
      <c r="AQ871">
        <v>135</v>
      </c>
      <c r="AR871">
        <v>0</v>
      </c>
      <c r="AZ871">
        <v>1200</v>
      </c>
      <c r="BA871">
        <v>1</v>
      </c>
      <c r="BB871" t="str">
        <f t="shared" si="57"/>
        <v xml:space="preserve">N35DC   </v>
      </c>
      <c r="BC871">
        <v>1</v>
      </c>
      <c r="BE871">
        <v>0</v>
      </c>
      <c r="BF871">
        <v>0</v>
      </c>
      <c r="BG871">
        <v>0</v>
      </c>
      <c r="BH871">
        <v>1475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"17:47:03.692"</f>
        <v>17:47:03.692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16</v>
      </c>
      <c r="CR871">
        <v>0</v>
      </c>
      <c r="CW871">
        <v>5623943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"10/21/2020 17:46:55.778"</f>
        <v>10/21/2020 17:46:55.778</v>
      </c>
      <c r="C872" t="str">
        <f t="shared" si="56"/>
        <v>FFDFD3C0</v>
      </c>
      <c r="D872" t="s">
        <v>130</v>
      </c>
      <c r="E872">
        <v>3</v>
      </c>
      <c r="F872">
        <v>2003</v>
      </c>
      <c r="G872" t="s">
        <v>131</v>
      </c>
      <c r="J872" t="s">
        <v>132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59"/>
        <v>17:47:03.688</v>
      </c>
      <c r="T872" t="str">
        <f t="shared" si="59"/>
        <v>17:47:03.688</v>
      </c>
      <c r="U872" t="str">
        <f t="shared" si="55"/>
        <v>A3E2C2</v>
      </c>
      <c r="V872">
        <v>0</v>
      </c>
      <c r="W872">
        <v>0</v>
      </c>
      <c r="X872">
        <v>1</v>
      </c>
      <c r="Z872">
        <v>0</v>
      </c>
      <c r="AA872">
        <v>10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1</v>
      </c>
      <c r="AH872">
        <v>0</v>
      </c>
      <c r="AI872" t="s">
        <v>476</v>
      </c>
      <c r="AJ872">
        <v>30.183606000000001</v>
      </c>
      <c r="AK872" t="s">
        <v>477</v>
      </c>
      <c r="AL872">
        <v>-89.888570000000001</v>
      </c>
      <c r="AM872">
        <v>100</v>
      </c>
      <c r="AN872">
        <v>1400</v>
      </c>
      <c r="AO872" t="s">
        <v>118</v>
      </c>
      <c r="AP872">
        <v>47</v>
      </c>
      <c r="AQ872">
        <v>135</v>
      </c>
      <c r="AR872">
        <v>0</v>
      </c>
      <c r="AZ872">
        <v>1200</v>
      </c>
      <c r="BA872">
        <v>1</v>
      </c>
      <c r="BB872" t="str">
        <f t="shared" si="57"/>
        <v xml:space="preserve">N35DC   </v>
      </c>
      <c r="BC872">
        <v>1</v>
      </c>
      <c r="BE872">
        <v>0</v>
      </c>
      <c r="BF872">
        <v>0</v>
      </c>
      <c r="BG872">
        <v>0</v>
      </c>
      <c r="BH872">
        <v>1475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"17:47:03.692"</f>
        <v>17:47:03.692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6</v>
      </c>
      <c r="CP872" t="s">
        <v>119</v>
      </c>
      <c r="CQ872">
        <v>16</v>
      </c>
      <c r="CR872">
        <v>0</v>
      </c>
      <c r="CW872">
        <v>5623943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"10/21/2020 17:46:55.778"</f>
        <v>10/21/2020 17:46:55.778</v>
      </c>
      <c r="C873" t="str">
        <f t="shared" si="56"/>
        <v>FFDFD3C0</v>
      </c>
      <c r="D873" t="s">
        <v>133</v>
      </c>
      <c r="E873">
        <v>1</v>
      </c>
      <c r="F873">
        <v>1001</v>
      </c>
      <c r="G873" t="s">
        <v>114</v>
      </c>
      <c r="J873" t="s">
        <v>134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59"/>
        <v>17:47:03.688</v>
      </c>
      <c r="T873" t="str">
        <f t="shared" si="59"/>
        <v>17:47:03.688</v>
      </c>
      <c r="U873" t="str">
        <f t="shared" si="55"/>
        <v>A3E2C2</v>
      </c>
      <c r="V873">
        <v>0</v>
      </c>
      <c r="W873">
        <v>0</v>
      </c>
      <c r="X873">
        <v>1</v>
      </c>
      <c r="Z873">
        <v>0</v>
      </c>
      <c r="AA873">
        <v>10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1</v>
      </c>
      <c r="AH873">
        <v>0</v>
      </c>
      <c r="AI873" t="s">
        <v>476</v>
      </c>
      <c r="AJ873">
        <v>30.183606000000001</v>
      </c>
      <c r="AK873" t="s">
        <v>477</v>
      </c>
      <c r="AL873">
        <v>-89.888570000000001</v>
      </c>
      <c r="AM873">
        <v>100</v>
      </c>
      <c r="AN873">
        <v>1400</v>
      </c>
      <c r="AO873" t="s">
        <v>118</v>
      </c>
      <c r="AP873">
        <v>47</v>
      </c>
      <c r="AQ873">
        <v>135</v>
      </c>
      <c r="AR873">
        <v>0</v>
      </c>
      <c r="AZ873">
        <v>1200</v>
      </c>
      <c r="BA873">
        <v>1</v>
      </c>
      <c r="BB873" t="str">
        <f t="shared" si="57"/>
        <v xml:space="preserve">N35DC   </v>
      </c>
      <c r="BC873">
        <v>1</v>
      </c>
      <c r="BE873">
        <v>0</v>
      </c>
      <c r="BF873">
        <v>0</v>
      </c>
      <c r="BG873">
        <v>0</v>
      </c>
      <c r="BH873">
        <v>1475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"17:47:03.692"</f>
        <v>17:47:03.692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6</v>
      </c>
      <c r="CP873" t="s">
        <v>119</v>
      </c>
      <c r="CQ873">
        <v>16</v>
      </c>
      <c r="CR873">
        <v>0</v>
      </c>
      <c r="CW873">
        <v>5623943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"10/21/2020 17:46:55.778"</f>
        <v>10/21/2020 17:46:55.778</v>
      </c>
      <c r="C874" t="str">
        <f t="shared" si="56"/>
        <v>FFDFD3C0</v>
      </c>
      <c r="D874" t="s">
        <v>124</v>
      </c>
      <c r="E874">
        <v>2</v>
      </c>
      <c r="H874">
        <v>14</v>
      </c>
      <c r="I874" t="s">
        <v>125</v>
      </c>
      <c r="J874" t="s">
        <v>126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59"/>
        <v>17:47:03.688</v>
      </c>
      <c r="T874" t="str">
        <f t="shared" si="59"/>
        <v>17:47:03.688</v>
      </c>
      <c r="U874" t="str">
        <f t="shared" si="55"/>
        <v>A3E2C2</v>
      </c>
      <c r="V874">
        <v>0</v>
      </c>
      <c r="W874">
        <v>0</v>
      </c>
      <c r="X874">
        <v>1</v>
      </c>
      <c r="Z874">
        <v>0</v>
      </c>
      <c r="AA874">
        <v>10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1</v>
      </c>
      <c r="AH874">
        <v>0</v>
      </c>
      <c r="AI874" t="s">
        <v>476</v>
      </c>
      <c r="AJ874">
        <v>30.183606000000001</v>
      </c>
      <c r="AK874" t="s">
        <v>477</v>
      </c>
      <c r="AL874">
        <v>-89.888570000000001</v>
      </c>
      <c r="AM874">
        <v>100</v>
      </c>
      <c r="AN874">
        <v>1400</v>
      </c>
      <c r="AO874" t="s">
        <v>118</v>
      </c>
      <c r="AP874">
        <v>47</v>
      </c>
      <c r="AQ874">
        <v>135</v>
      </c>
      <c r="AR874">
        <v>0</v>
      </c>
      <c r="AZ874">
        <v>1200</v>
      </c>
      <c r="BA874">
        <v>1</v>
      </c>
      <c r="BB874" t="str">
        <f t="shared" si="57"/>
        <v xml:space="preserve">N35DC   </v>
      </c>
      <c r="BC874">
        <v>1</v>
      </c>
      <c r="BE874">
        <v>0</v>
      </c>
      <c r="BF874">
        <v>0</v>
      </c>
      <c r="BG874">
        <v>0</v>
      </c>
      <c r="BH874">
        <v>1475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"17:47:03.692"</f>
        <v>17:47:03.692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6</v>
      </c>
      <c r="CP874" t="s">
        <v>119</v>
      </c>
      <c r="CQ874">
        <v>16</v>
      </c>
      <c r="CR874">
        <v>0</v>
      </c>
      <c r="CW874">
        <v>5623943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"10/21/2020 17:46:56.697"</f>
        <v>10/21/2020 17:46:56.697</v>
      </c>
      <c r="C875" t="str">
        <f t="shared" si="56"/>
        <v>FFDFD3C0</v>
      </c>
      <c r="D875" t="s">
        <v>133</v>
      </c>
      <c r="E875">
        <v>1</v>
      </c>
      <c r="F875">
        <v>1001</v>
      </c>
      <c r="G875" t="s">
        <v>114</v>
      </c>
      <c r="J875" t="s">
        <v>134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ref="S875:T879" si="60">"17:47:04.617"</f>
        <v>17:47:04.617</v>
      </c>
      <c r="T875" t="str">
        <f t="shared" si="60"/>
        <v>17:47:04.617</v>
      </c>
      <c r="U875" t="str">
        <f t="shared" si="55"/>
        <v>A3E2C2</v>
      </c>
      <c r="V875">
        <v>0</v>
      </c>
      <c r="W875">
        <v>0</v>
      </c>
      <c r="X875">
        <v>1</v>
      </c>
      <c r="Z875">
        <v>0</v>
      </c>
      <c r="AA875">
        <v>10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1</v>
      </c>
      <c r="AH875">
        <v>0</v>
      </c>
      <c r="AI875" t="s">
        <v>478</v>
      </c>
      <c r="AJ875">
        <v>30.184186</v>
      </c>
      <c r="AK875" t="s">
        <v>479</v>
      </c>
      <c r="AL875">
        <v>-89.888334</v>
      </c>
      <c r="AM875">
        <v>100</v>
      </c>
      <c r="AN875">
        <v>1400</v>
      </c>
      <c r="AO875" t="s">
        <v>118</v>
      </c>
      <c r="AP875">
        <v>47</v>
      </c>
      <c r="AQ875">
        <v>135</v>
      </c>
      <c r="AR875">
        <v>0</v>
      </c>
      <c r="AZ875">
        <v>1200</v>
      </c>
      <c r="BA875">
        <v>1</v>
      </c>
      <c r="BB875" t="str">
        <f t="shared" si="57"/>
        <v xml:space="preserve">N35DC   </v>
      </c>
      <c r="BC875">
        <v>1</v>
      </c>
      <c r="BE875">
        <v>0</v>
      </c>
      <c r="BF875">
        <v>0</v>
      </c>
      <c r="BG875">
        <v>0</v>
      </c>
      <c r="BH875">
        <v>1475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"17:47:04.622"</f>
        <v>17:47:04.622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6</v>
      </c>
      <c r="CP875" t="s">
        <v>119</v>
      </c>
      <c r="CQ875">
        <v>341</v>
      </c>
      <c r="CR875">
        <v>0</v>
      </c>
      <c r="CW875">
        <v>16724087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"10/21/2020 17:46:56.697"</f>
        <v>10/21/2020 17:46:56.697</v>
      </c>
      <c r="C876" t="str">
        <f t="shared" si="56"/>
        <v>FFDFD3C0</v>
      </c>
      <c r="D876" t="s">
        <v>124</v>
      </c>
      <c r="E876">
        <v>2</v>
      </c>
      <c r="H876">
        <v>14</v>
      </c>
      <c r="I876" t="s">
        <v>125</v>
      </c>
      <c r="J876" t="s">
        <v>126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60"/>
        <v>17:47:04.617</v>
      </c>
      <c r="T876" t="str">
        <f t="shared" si="60"/>
        <v>17:47:04.617</v>
      </c>
      <c r="U876" t="str">
        <f t="shared" si="55"/>
        <v>A3E2C2</v>
      </c>
      <c r="V876">
        <v>0</v>
      </c>
      <c r="W876">
        <v>0</v>
      </c>
      <c r="X876">
        <v>1</v>
      </c>
      <c r="Z876">
        <v>0</v>
      </c>
      <c r="AA876">
        <v>10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1</v>
      </c>
      <c r="AH876">
        <v>0</v>
      </c>
      <c r="AI876" t="s">
        <v>478</v>
      </c>
      <c r="AJ876">
        <v>30.184186</v>
      </c>
      <c r="AK876" t="s">
        <v>479</v>
      </c>
      <c r="AL876">
        <v>-89.888334</v>
      </c>
      <c r="AM876">
        <v>100</v>
      </c>
      <c r="AN876">
        <v>1400</v>
      </c>
      <c r="AO876" t="s">
        <v>118</v>
      </c>
      <c r="AP876">
        <v>47</v>
      </c>
      <c r="AQ876">
        <v>135</v>
      </c>
      <c r="AR876">
        <v>0</v>
      </c>
      <c r="AZ876">
        <v>1200</v>
      </c>
      <c r="BA876">
        <v>1</v>
      </c>
      <c r="BB876" t="str">
        <f t="shared" si="57"/>
        <v xml:space="preserve">N35DC   </v>
      </c>
      <c r="BC876">
        <v>1</v>
      </c>
      <c r="BE876">
        <v>0</v>
      </c>
      <c r="BF876">
        <v>0</v>
      </c>
      <c r="BG876">
        <v>0</v>
      </c>
      <c r="BH876">
        <v>1475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"17:47:04.622"</f>
        <v>17:47:04.622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6</v>
      </c>
      <c r="CP876" t="s">
        <v>119</v>
      </c>
      <c r="CQ876">
        <v>341</v>
      </c>
      <c r="CR876">
        <v>0</v>
      </c>
      <c r="CW876">
        <v>16724087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"10/21/2020 17:46:56.697"</f>
        <v>10/21/2020 17:46:56.697</v>
      </c>
      <c r="C877" t="str">
        <f t="shared" si="56"/>
        <v>FFDFD3C0</v>
      </c>
      <c r="D877" t="s">
        <v>113</v>
      </c>
      <c r="E877">
        <v>4</v>
      </c>
      <c r="H877">
        <v>162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60"/>
        <v>17:47:04.617</v>
      </c>
      <c r="T877" t="str">
        <f t="shared" si="60"/>
        <v>17:47:04.617</v>
      </c>
      <c r="U877" t="str">
        <f t="shared" si="55"/>
        <v>A3E2C2</v>
      </c>
      <c r="V877">
        <v>0</v>
      </c>
      <c r="W877">
        <v>0</v>
      </c>
      <c r="X877">
        <v>1</v>
      </c>
      <c r="Z877">
        <v>0</v>
      </c>
      <c r="AA877">
        <v>10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1</v>
      </c>
      <c r="AH877">
        <v>0</v>
      </c>
      <c r="AI877" t="s">
        <v>478</v>
      </c>
      <c r="AJ877">
        <v>30.184186</v>
      </c>
      <c r="AK877" t="s">
        <v>479</v>
      </c>
      <c r="AL877">
        <v>-89.888334</v>
      </c>
      <c r="AM877">
        <v>100</v>
      </c>
      <c r="AN877">
        <v>1400</v>
      </c>
      <c r="AO877" t="s">
        <v>118</v>
      </c>
      <c r="AP877">
        <v>47</v>
      </c>
      <c r="AQ877">
        <v>135</v>
      </c>
      <c r="AR877">
        <v>0</v>
      </c>
      <c r="AZ877">
        <v>1200</v>
      </c>
      <c r="BA877">
        <v>1</v>
      </c>
      <c r="BB877" t="str">
        <f t="shared" si="57"/>
        <v xml:space="preserve">N35DC   </v>
      </c>
      <c r="BC877">
        <v>1</v>
      </c>
      <c r="BE877">
        <v>0</v>
      </c>
      <c r="BF877">
        <v>0</v>
      </c>
      <c r="BG877">
        <v>0</v>
      </c>
      <c r="BH877">
        <v>1475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"17:47:04.622"</f>
        <v>17:47:04.622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6</v>
      </c>
      <c r="CP877" t="s">
        <v>119</v>
      </c>
      <c r="CQ877">
        <v>341</v>
      </c>
      <c r="CR877">
        <v>0</v>
      </c>
      <c r="CW877">
        <v>16724087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"10/21/2020 17:46:56.697"</f>
        <v>10/21/2020 17:46:56.697</v>
      </c>
      <c r="C878" t="str">
        <f t="shared" si="56"/>
        <v>FFDFD3C0</v>
      </c>
      <c r="D878" t="s">
        <v>128</v>
      </c>
      <c r="E878">
        <v>9</v>
      </c>
      <c r="H878">
        <v>257</v>
      </c>
      <c r="I878" t="s">
        <v>129</v>
      </c>
      <c r="J878" t="s">
        <v>126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60"/>
        <v>17:47:04.617</v>
      </c>
      <c r="T878" t="str">
        <f t="shared" si="60"/>
        <v>17:47:04.617</v>
      </c>
      <c r="U878" t="str">
        <f t="shared" si="55"/>
        <v>A3E2C2</v>
      </c>
      <c r="V878">
        <v>0</v>
      </c>
      <c r="W878">
        <v>0</v>
      </c>
      <c r="X878">
        <v>1</v>
      </c>
      <c r="Z878">
        <v>0</v>
      </c>
      <c r="AA878">
        <v>10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1</v>
      </c>
      <c r="AH878">
        <v>0</v>
      </c>
      <c r="AI878" t="s">
        <v>478</v>
      </c>
      <c r="AJ878">
        <v>30.184186</v>
      </c>
      <c r="AK878" t="s">
        <v>479</v>
      </c>
      <c r="AL878">
        <v>-89.888334</v>
      </c>
      <c r="AM878">
        <v>100</v>
      </c>
      <c r="AN878">
        <v>1400</v>
      </c>
      <c r="AO878" t="s">
        <v>118</v>
      </c>
      <c r="AP878">
        <v>47</v>
      </c>
      <c r="AQ878">
        <v>135</v>
      </c>
      <c r="AR878">
        <v>0</v>
      </c>
      <c r="AZ878">
        <v>1200</v>
      </c>
      <c r="BA878">
        <v>1</v>
      </c>
      <c r="BB878" t="str">
        <f t="shared" si="57"/>
        <v xml:space="preserve">N35DC   </v>
      </c>
      <c r="BC878">
        <v>1</v>
      </c>
      <c r="BE878">
        <v>0</v>
      </c>
      <c r="BF878">
        <v>0</v>
      </c>
      <c r="BG878">
        <v>0</v>
      </c>
      <c r="BH878">
        <v>1475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"17:47:04.622"</f>
        <v>17:47:04.622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6</v>
      </c>
      <c r="CP878" t="s">
        <v>119</v>
      </c>
      <c r="CQ878">
        <v>341</v>
      </c>
      <c r="CR878">
        <v>0</v>
      </c>
      <c r="CW878">
        <v>16724087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"10/21/2020 17:46:56.697"</f>
        <v>10/21/2020 17:46:56.697</v>
      </c>
      <c r="C879" t="str">
        <f t="shared" si="56"/>
        <v>FFDFD3C0</v>
      </c>
      <c r="D879" t="s">
        <v>130</v>
      </c>
      <c r="E879">
        <v>3</v>
      </c>
      <c r="F879">
        <v>2003</v>
      </c>
      <c r="G879" t="s">
        <v>131</v>
      </c>
      <c r="J879" t="s">
        <v>132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60"/>
        <v>17:47:04.617</v>
      </c>
      <c r="T879" t="str">
        <f t="shared" si="60"/>
        <v>17:47:04.617</v>
      </c>
      <c r="U879" t="str">
        <f t="shared" si="55"/>
        <v>A3E2C2</v>
      </c>
      <c r="V879">
        <v>0</v>
      </c>
      <c r="W879">
        <v>0</v>
      </c>
      <c r="X879">
        <v>1</v>
      </c>
      <c r="Z879">
        <v>0</v>
      </c>
      <c r="AA879">
        <v>10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1</v>
      </c>
      <c r="AH879">
        <v>0</v>
      </c>
      <c r="AI879" t="s">
        <v>478</v>
      </c>
      <c r="AJ879">
        <v>30.184186</v>
      </c>
      <c r="AK879" t="s">
        <v>479</v>
      </c>
      <c r="AL879">
        <v>-89.888334</v>
      </c>
      <c r="AM879">
        <v>100</v>
      </c>
      <c r="AN879">
        <v>1400</v>
      </c>
      <c r="AO879" t="s">
        <v>118</v>
      </c>
      <c r="AP879">
        <v>47</v>
      </c>
      <c r="AQ879">
        <v>135</v>
      </c>
      <c r="AR879">
        <v>0</v>
      </c>
      <c r="AZ879">
        <v>1200</v>
      </c>
      <c r="BA879">
        <v>1</v>
      </c>
      <c r="BB879" t="str">
        <f t="shared" si="57"/>
        <v xml:space="preserve">N35DC   </v>
      </c>
      <c r="BC879">
        <v>1</v>
      </c>
      <c r="BE879">
        <v>0</v>
      </c>
      <c r="BF879">
        <v>0</v>
      </c>
      <c r="BG879">
        <v>0</v>
      </c>
      <c r="BH879">
        <v>1475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"17:47:04.622"</f>
        <v>17:47:04.622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6</v>
      </c>
      <c r="CP879" t="s">
        <v>119</v>
      </c>
      <c r="CQ879">
        <v>341</v>
      </c>
      <c r="CR879">
        <v>0</v>
      </c>
      <c r="CW879">
        <v>16724087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"10/21/2020 17:46:59.769"</f>
        <v>10/21/2020 17:46:59.769</v>
      </c>
      <c r="C880" t="str">
        <f t="shared" si="56"/>
        <v>FFDFD3C0</v>
      </c>
      <c r="D880" t="s">
        <v>133</v>
      </c>
      <c r="E880">
        <v>1</v>
      </c>
      <c r="F880">
        <v>1001</v>
      </c>
      <c r="G880" t="s">
        <v>114</v>
      </c>
      <c r="J880" t="s">
        <v>134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"17:47:07.711"</f>
        <v>17:47:07.711</v>
      </c>
      <c r="T880" t="str">
        <f>"17:47:07.211"</f>
        <v>17:47:07.211</v>
      </c>
      <c r="U880" t="str">
        <f t="shared" si="55"/>
        <v>A3E2C2</v>
      </c>
      <c r="V880">
        <v>0</v>
      </c>
      <c r="W880">
        <v>0</v>
      </c>
      <c r="X880">
        <v>1</v>
      </c>
      <c r="Z880">
        <v>0</v>
      </c>
      <c r="AA880">
        <v>10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1</v>
      </c>
      <c r="AH880">
        <v>0</v>
      </c>
      <c r="AI880" t="s">
        <v>480</v>
      </c>
      <c r="AJ880">
        <v>30.186116999999999</v>
      </c>
      <c r="AK880" t="s">
        <v>481</v>
      </c>
      <c r="AL880">
        <v>-89.887562000000003</v>
      </c>
      <c r="AM880">
        <v>100</v>
      </c>
      <c r="AN880">
        <v>1400</v>
      </c>
      <c r="AO880" t="s">
        <v>118</v>
      </c>
      <c r="AP880">
        <v>47</v>
      </c>
      <c r="AQ880">
        <v>135</v>
      </c>
      <c r="AR880">
        <v>-64</v>
      </c>
      <c r="AZ880">
        <v>1200</v>
      </c>
      <c r="BA880">
        <v>1</v>
      </c>
      <c r="BB880" t="str">
        <f t="shared" si="57"/>
        <v xml:space="preserve">N35DC   </v>
      </c>
      <c r="BC880">
        <v>1</v>
      </c>
      <c r="BE880">
        <v>0</v>
      </c>
      <c r="BF880">
        <v>0</v>
      </c>
      <c r="BG880">
        <v>0</v>
      </c>
      <c r="BH880">
        <v>1475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"17:47:07.712"</f>
        <v>17:47:07.712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6</v>
      </c>
      <c r="CP880" t="s">
        <v>119</v>
      </c>
      <c r="CQ880">
        <v>341</v>
      </c>
      <c r="CR880">
        <v>0</v>
      </c>
      <c r="CW880">
        <v>16726545</v>
      </c>
      <c r="CY880">
        <v>1</v>
      </c>
      <c r="CZ880">
        <v>0</v>
      </c>
      <c r="DA880">
        <v>0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"10/21/2020 17:46:59.769"</f>
        <v>10/21/2020 17:46:59.769</v>
      </c>
      <c r="C881" t="str">
        <f t="shared" si="56"/>
        <v>FFDFD3C0</v>
      </c>
      <c r="D881" t="s">
        <v>128</v>
      </c>
      <c r="E881">
        <v>9</v>
      </c>
      <c r="H881">
        <v>257</v>
      </c>
      <c r="I881" t="s">
        <v>129</v>
      </c>
      <c r="J881" t="s">
        <v>126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"17:47:07.711"</f>
        <v>17:47:07.711</v>
      </c>
      <c r="T881" t="str">
        <f>"17:47:07.211"</f>
        <v>17:47:07.211</v>
      </c>
      <c r="U881" t="str">
        <f t="shared" si="55"/>
        <v>A3E2C2</v>
      </c>
      <c r="V881">
        <v>0</v>
      </c>
      <c r="W881">
        <v>0</v>
      </c>
      <c r="X881">
        <v>1</v>
      </c>
      <c r="Z881">
        <v>0</v>
      </c>
      <c r="AA881">
        <v>10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1</v>
      </c>
      <c r="AH881">
        <v>0</v>
      </c>
      <c r="AI881" t="s">
        <v>480</v>
      </c>
      <c r="AJ881">
        <v>30.186116999999999</v>
      </c>
      <c r="AK881" t="s">
        <v>481</v>
      </c>
      <c r="AL881">
        <v>-89.887562000000003</v>
      </c>
      <c r="AM881">
        <v>100</v>
      </c>
      <c r="AN881">
        <v>1400</v>
      </c>
      <c r="AO881" t="s">
        <v>118</v>
      </c>
      <c r="AP881">
        <v>47</v>
      </c>
      <c r="AQ881">
        <v>135</v>
      </c>
      <c r="AR881">
        <v>-64</v>
      </c>
      <c r="AZ881">
        <v>1200</v>
      </c>
      <c r="BA881">
        <v>1</v>
      </c>
      <c r="BB881" t="str">
        <f t="shared" si="57"/>
        <v xml:space="preserve">N35DC   </v>
      </c>
      <c r="BC881">
        <v>1</v>
      </c>
      <c r="BE881">
        <v>0</v>
      </c>
      <c r="BF881">
        <v>0</v>
      </c>
      <c r="BG881">
        <v>0</v>
      </c>
      <c r="BH881">
        <v>1475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"17:47:07.712"</f>
        <v>17:47:07.712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6</v>
      </c>
      <c r="CP881" t="s">
        <v>119</v>
      </c>
      <c r="CQ881">
        <v>341</v>
      </c>
      <c r="CR881">
        <v>0</v>
      </c>
      <c r="CW881">
        <v>16726545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"10/21/2020 17:46:59.769"</f>
        <v>10/21/2020 17:46:59.769</v>
      </c>
      <c r="C882" t="str">
        <f t="shared" si="56"/>
        <v>FFDFD3C0</v>
      </c>
      <c r="D882" t="s">
        <v>113</v>
      </c>
      <c r="E882">
        <v>4</v>
      </c>
      <c r="H882">
        <v>162</v>
      </c>
      <c r="I882" t="s">
        <v>114</v>
      </c>
      <c r="J882" t="s">
        <v>115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"17:47:07.711"</f>
        <v>17:47:07.711</v>
      </c>
      <c r="T882" t="str">
        <f>"17:47:07.211"</f>
        <v>17:47:07.211</v>
      </c>
      <c r="U882" t="str">
        <f t="shared" si="55"/>
        <v>A3E2C2</v>
      </c>
      <c r="V882">
        <v>0</v>
      </c>
      <c r="W882">
        <v>0</v>
      </c>
      <c r="X882">
        <v>1</v>
      </c>
      <c r="Z882">
        <v>0</v>
      </c>
      <c r="AA882">
        <v>10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1</v>
      </c>
      <c r="AH882">
        <v>0</v>
      </c>
      <c r="AI882" t="s">
        <v>480</v>
      </c>
      <c r="AJ882">
        <v>30.186116999999999</v>
      </c>
      <c r="AK882" t="s">
        <v>481</v>
      </c>
      <c r="AL882">
        <v>-89.887562000000003</v>
      </c>
      <c r="AM882">
        <v>100</v>
      </c>
      <c r="AN882">
        <v>1400</v>
      </c>
      <c r="AO882" t="s">
        <v>118</v>
      </c>
      <c r="AP882">
        <v>47</v>
      </c>
      <c r="AQ882">
        <v>135</v>
      </c>
      <c r="AR882">
        <v>-64</v>
      </c>
      <c r="AZ882">
        <v>1200</v>
      </c>
      <c r="BA882">
        <v>1</v>
      </c>
      <c r="BB882" t="str">
        <f t="shared" si="57"/>
        <v xml:space="preserve">N35DC   </v>
      </c>
      <c r="BC882">
        <v>1</v>
      </c>
      <c r="BE882">
        <v>0</v>
      </c>
      <c r="BF882">
        <v>0</v>
      </c>
      <c r="BG882">
        <v>0</v>
      </c>
      <c r="BH882">
        <v>1475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"17:47:07.712"</f>
        <v>17:47:07.712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6</v>
      </c>
      <c r="CP882" t="s">
        <v>119</v>
      </c>
      <c r="CQ882">
        <v>341</v>
      </c>
      <c r="CR882">
        <v>0</v>
      </c>
      <c r="CW882">
        <v>16726545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"10/21/2020 17:46:59.769"</f>
        <v>10/21/2020 17:46:59.769</v>
      </c>
      <c r="C883" t="str">
        <f t="shared" si="56"/>
        <v>FFDFD3C0</v>
      </c>
      <c r="D883" t="s">
        <v>130</v>
      </c>
      <c r="E883">
        <v>3</v>
      </c>
      <c r="F883">
        <v>2003</v>
      </c>
      <c r="G883" t="s">
        <v>131</v>
      </c>
      <c r="J883" t="s">
        <v>132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"17:47:07.711"</f>
        <v>17:47:07.711</v>
      </c>
      <c r="T883" t="str">
        <f>"17:47:07.211"</f>
        <v>17:47:07.211</v>
      </c>
      <c r="U883" t="str">
        <f t="shared" si="55"/>
        <v>A3E2C2</v>
      </c>
      <c r="V883">
        <v>0</v>
      </c>
      <c r="W883">
        <v>0</v>
      </c>
      <c r="X883">
        <v>1</v>
      </c>
      <c r="Z883">
        <v>0</v>
      </c>
      <c r="AA883">
        <v>10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1</v>
      </c>
      <c r="AH883">
        <v>0</v>
      </c>
      <c r="AI883" t="s">
        <v>480</v>
      </c>
      <c r="AJ883">
        <v>30.186116999999999</v>
      </c>
      <c r="AK883" t="s">
        <v>481</v>
      </c>
      <c r="AL883">
        <v>-89.887562000000003</v>
      </c>
      <c r="AM883">
        <v>100</v>
      </c>
      <c r="AN883">
        <v>1400</v>
      </c>
      <c r="AO883" t="s">
        <v>118</v>
      </c>
      <c r="AP883">
        <v>47</v>
      </c>
      <c r="AQ883">
        <v>135</v>
      </c>
      <c r="AR883">
        <v>-64</v>
      </c>
      <c r="AZ883">
        <v>1200</v>
      </c>
      <c r="BA883">
        <v>1</v>
      </c>
      <c r="BB883" t="str">
        <f t="shared" si="57"/>
        <v xml:space="preserve">N35DC   </v>
      </c>
      <c r="BC883">
        <v>1</v>
      </c>
      <c r="BE883">
        <v>0</v>
      </c>
      <c r="BF883">
        <v>0</v>
      </c>
      <c r="BG883">
        <v>0</v>
      </c>
      <c r="BH883">
        <v>1475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"17:47:07.712"</f>
        <v>17:47:07.712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6</v>
      </c>
      <c r="CP883" t="s">
        <v>119</v>
      </c>
      <c r="CQ883">
        <v>341</v>
      </c>
      <c r="CR883">
        <v>0</v>
      </c>
      <c r="CW883">
        <v>16726545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"10/21/2020 17:46:59.769"</f>
        <v>10/21/2020 17:46:59.769</v>
      </c>
      <c r="C884" t="str">
        <f t="shared" si="56"/>
        <v>FFDFD3C0</v>
      </c>
      <c r="D884" t="s">
        <v>124</v>
      </c>
      <c r="E884">
        <v>2</v>
      </c>
      <c r="H884">
        <v>14</v>
      </c>
      <c r="I884" t="s">
        <v>125</v>
      </c>
      <c r="J884" t="s">
        <v>126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"17:47:07.711"</f>
        <v>17:47:07.711</v>
      </c>
      <c r="T884" t="str">
        <f>"17:47:07.211"</f>
        <v>17:47:07.211</v>
      </c>
      <c r="U884" t="str">
        <f t="shared" si="55"/>
        <v>A3E2C2</v>
      </c>
      <c r="V884">
        <v>0</v>
      </c>
      <c r="W884">
        <v>0</v>
      </c>
      <c r="X884">
        <v>1</v>
      </c>
      <c r="Z884">
        <v>0</v>
      </c>
      <c r="AA884">
        <v>10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1</v>
      </c>
      <c r="AH884">
        <v>0</v>
      </c>
      <c r="AI884" t="s">
        <v>480</v>
      </c>
      <c r="AJ884">
        <v>30.186116999999999</v>
      </c>
      <c r="AK884" t="s">
        <v>481</v>
      </c>
      <c r="AL884">
        <v>-89.887562000000003</v>
      </c>
      <c r="AM884">
        <v>100</v>
      </c>
      <c r="AN884">
        <v>1400</v>
      </c>
      <c r="AO884" t="s">
        <v>118</v>
      </c>
      <c r="AP884">
        <v>47</v>
      </c>
      <c r="AQ884">
        <v>135</v>
      </c>
      <c r="AR884">
        <v>-64</v>
      </c>
      <c r="AZ884">
        <v>1200</v>
      </c>
      <c r="BA884">
        <v>1</v>
      </c>
      <c r="BB884" t="str">
        <f t="shared" si="57"/>
        <v xml:space="preserve">N35DC   </v>
      </c>
      <c r="BC884">
        <v>1</v>
      </c>
      <c r="BE884">
        <v>0</v>
      </c>
      <c r="BF884">
        <v>0</v>
      </c>
      <c r="BG884">
        <v>0</v>
      </c>
      <c r="BH884">
        <v>1475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"17:47:07.712"</f>
        <v>17:47:07.712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6</v>
      </c>
      <c r="CP884" t="s">
        <v>119</v>
      </c>
      <c r="CQ884">
        <v>341</v>
      </c>
      <c r="CR884">
        <v>0</v>
      </c>
      <c r="CW884">
        <v>16726545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"10/21/2020 17:47:00.826"</f>
        <v>10/21/2020 17:47:00.826</v>
      </c>
      <c r="C885" t="str">
        <f t="shared" si="56"/>
        <v>FFDFD3C0</v>
      </c>
      <c r="D885" t="s">
        <v>133</v>
      </c>
      <c r="E885">
        <v>1</v>
      </c>
      <c r="F885">
        <v>1001</v>
      </c>
      <c r="G885" t="s">
        <v>114</v>
      </c>
      <c r="J885" t="s">
        <v>134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"17:47:08.727"</f>
        <v>17:47:08.727</v>
      </c>
      <c r="T885" t="str">
        <f>"17:47:08.227"</f>
        <v>17:47:08.227</v>
      </c>
      <c r="U885" t="str">
        <f t="shared" si="55"/>
        <v>A3E2C2</v>
      </c>
      <c r="V885">
        <v>0</v>
      </c>
      <c r="W885">
        <v>0</v>
      </c>
      <c r="X885">
        <v>1</v>
      </c>
      <c r="Z885">
        <v>0</v>
      </c>
      <c r="AA885">
        <v>10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1</v>
      </c>
      <c r="AH885">
        <v>0</v>
      </c>
      <c r="AI885" t="s">
        <v>482</v>
      </c>
      <c r="AJ885">
        <v>30.18676</v>
      </c>
      <c r="AK885" t="s">
        <v>483</v>
      </c>
      <c r="AL885">
        <v>-89.887326000000002</v>
      </c>
      <c r="AM885">
        <v>100</v>
      </c>
      <c r="AN885">
        <v>1400</v>
      </c>
      <c r="AO885" t="s">
        <v>118</v>
      </c>
      <c r="AP885">
        <v>47</v>
      </c>
      <c r="AQ885">
        <v>135</v>
      </c>
      <c r="AR885">
        <v>0</v>
      </c>
      <c r="AZ885">
        <v>1200</v>
      </c>
      <c r="BA885">
        <v>1</v>
      </c>
      <c r="BB885" t="str">
        <f t="shared" si="57"/>
        <v xml:space="preserve">N35DC   </v>
      </c>
      <c r="BC885">
        <v>1</v>
      </c>
      <c r="BE885">
        <v>0</v>
      </c>
      <c r="BF885">
        <v>0</v>
      </c>
      <c r="BG885">
        <v>0</v>
      </c>
      <c r="BH885">
        <v>1475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"17:47:08.732"</f>
        <v>17:47:08.732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6</v>
      </c>
      <c r="CP885" t="s">
        <v>119</v>
      </c>
      <c r="CQ885">
        <v>341</v>
      </c>
      <c r="CR885">
        <v>0</v>
      </c>
      <c r="CW885">
        <v>16727336</v>
      </c>
      <c r="CY885">
        <v>1</v>
      </c>
      <c r="CZ885">
        <v>0</v>
      </c>
      <c r="DA885">
        <v>0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"10/21/2020 17:47:00.826"</f>
        <v>10/21/2020 17:47:00.826</v>
      </c>
      <c r="C886" t="str">
        <f t="shared" si="56"/>
        <v>FFDFD3C0</v>
      </c>
      <c r="D886" t="s">
        <v>128</v>
      </c>
      <c r="E886">
        <v>9</v>
      </c>
      <c r="H886">
        <v>257</v>
      </c>
      <c r="I886" t="s">
        <v>129</v>
      </c>
      <c r="J886" t="s">
        <v>126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"17:47:08.727"</f>
        <v>17:47:08.727</v>
      </c>
      <c r="T886" t="str">
        <f>"17:47:08.227"</f>
        <v>17:47:08.227</v>
      </c>
      <c r="U886" t="str">
        <f t="shared" si="55"/>
        <v>A3E2C2</v>
      </c>
      <c r="V886">
        <v>0</v>
      </c>
      <c r="W886">
        <v>0</v>
      </c>
      <c r="X886">
        <v>1</v>
      </c>
      <c r="Z886">
        <v>0</v>
      </c>
      <c r="AA886">
        <v>10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1</v>
      </c>
      <c r="AH886">
        <v>0</v>
      </c>
      <c r="AI886" t="s">
        <v>482</v>
      </c>
      <c r="AJ886">
        <v>30.18676</v>
      </c>
      <c r="AK886" t="s">
        <v>483</v>
      </c>
      <c r="AL886">
        <v>-89.887326000000002</v>
      </c>
      <c r="AM886">
        <v>100</v>
      </c>
      <c r="AN886">
        <v>1400</v>
      </c>
      <c r="AO886" t="s">
        <v>118</v>
      </c>
      <c r="AP886">
        <v>47</v>
      </c>
      <c r="AQ886">
        <v>135</v>
      </c>
      <c r="AR886">
        <v>0</v>
      </c>
      <c r="AZ886">
        <v>1200</v>
      </c>
      <c r="BA886">
        <v>1</v>
      </c>
      <c r="BB886" t="str">
        <f t="shared" si="57"/>
        <v xml:space="preserve">N35DC   </v>
      </c>
      <c r="BC886">
        <v>1</v>
      </c>
      <c r="BE886">
        <v>0</v>
      </c>
      <c r="BF886">
        <v>0</v>
      </c>
      <c r="BG886">
        <v>0</v>
      </c>
      <c r="BH886">
        <v>1475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"17:47:08.732"</f>
        <v>17:47:08.732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6</v>
      </c>
      <c r="CP886" t="s">
        <v>119</v>
      </c>
      <c r="CQ886">
        <v>341</v>
      </c>
      <c r="CR886">
        <v>0</v>
      </c>
      <c r="CW886">
        <v>16727336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"10/21/2020 17:47:00.826"</f>
        <v>10/21/2020 17:47:00.826</v>
      </c>
      <c r="C887" t="str">
        <f t="shared" si="56"/>
        <v>FFDFD3C0</v>
      </c>
      <c r="D887" t="s">
        <v>113</v>
      </c>
      <c r="E887">
        <v>4</v>
      </c>
      <c r="H887">
        <v>162</v>
      </c>
      <c r="I887" t="s">
        <v>114</v>
      </c>
      <c r="J887" t="s">
        <v>115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"17:47:08.727"</f>
        <v>17:47:08.727</v>
      </c>
      <c r="T887" t="str">
        <f>"17:47:08.227"</f>
        <v>17:47:08.227</v>
      </c>
      <c r="U887" t="str">
        <f t="shared" si="55"/>
        <v>A3E2C2</v>
      </c>
      <c r="V887">
        <v>0</v>
      </c>
      <c r="W887">
        <v>0</v>
      </c>
      <c r="X887">
        <v>1</v>
      </c>
      <c r="Z887">
        <v>0</v>
      </c>
      <c r="AA887">
        <v>10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1</v>
      </c>
      <c r="AH887">
        <v>0</v>
      </c>
      <c r="AI887" t="s">
        <v>482</v>
      </c>
      <c r="AJ887">
        <v>30.18676</v>
      </c>
      <c r="AK887" t="s">
        <v>483</v>
      </c>
      <c r="AL887">
        <v>-89.887326000000002</v>
      </c>
      <c r="AM887">
        <v>100</v>
      </c>
      <c r="AN887">
        <v>1400</v>
      </c>
      <c r="AO887" t="s">
        <v>118</v>
      </c>
      <c r="AP887">
        <v>47</v>
      </c>
      <c r="AQ887">
        <v>135</v>
      </c>
      <c r="AR887">
        <v>0</v>
      </c>
      <c r="AZ887">
        <v>1200</v>
      </c>
      <c r="BA887">
        <v>1</v>
      </c>
      <c r="BB887" t="str">
        <f t="shared" si="57"/>
        <v xml:space="preserve">N35DC   </v>
      </c>
      <c r="BC887">
        <v>1</v>
      </c>
      <c r="BE887">
        <v>0</v>
      </c>
      <c r="BF887">
        <v>0</v>
      </c>
      <c r="BG887">
        <v>0</v>
      </c>
      <c r="BH887">
        <v>1475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"17:47:08.732"</f>
        <v>17:47:08.732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6</v>
      </c>
      <c r="CP887" t="s">
        <v>119</v>
      </c>
      <c r="CQ887">
        <v>341</v>
      </c>
      <c r="CR887">
        <v>0</v>
      </c>
      <c r="CW887">
        <v>16727336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"10/21/2020 17:47:00.826"</f>
        <v>10/21/2020 17:47:00.826</v>
      </c>
      <c r="C888" t="str">
        <f t="shared" si="56"/>
        <v>FFDFD3C0</v>
      </c>
      <c r="D888" t="s">
        <v>130</v>
      </c>
      <c r="E888">
        <v>3</v>
      </c>
      <c r="F888">
        <v>2003</v>
      </c>
      <c r="G888" t="s">
        <v>131</v>
      </c>
      <c r="J888" t="s">
        <v>132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"17:47:08.727"</f>
        <v>17:47:08.727</v>
      </c>
      <c r="T888" t="str">
        <f>"17:47:08.227"</f>
        <v>17:47:08.227</v>
      </c>
      <c r="U888" t="str">
        <f t="shared" si="55"/>
        <v>A3E2C2</v>
      </c>
      <c r="V888">
        <v>0</v>
      </c>
      <c r="W888">
        <v>0</v>
      </c>
      <c r="X888">
        <v>1</v>
      </c>
      <c r="Z888">
        <v>0</v>
      </c>
      <c r="AA888">
        <v>10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1</v>
      </c>
      <c r="AH888">
        <v>0</v>
      </c>
      <c r="AI888" t="s">
        <v>482</v>
      </c>
      <c r="AJ888">
        <v>30.18676</v>
      </c>
      <c r="AK888" t="s">
        <v>483</v>
      </c>
      <c r="AL888">
        <v>-89.887326000000002</v>
      </c>
      <c r="AM888">
        <v>100</v>
      </c>
      <c r="AN888">
        <v>1400</v>
      </c>
      <c r="AO888" t="s">
        <v>118</v>
      </c>
      <c r="AP888">
        <v>47</v>
      </c>
      <c r="AQ888">
        <v>135</v>
      </c>
      <c r="AR888">
        <v>0</v>
      </c>
      <c r="AZ888">
        <v>1200</v>
      </c>
      <c r="BA888">
        <v>1</v>
      </c>
      <c r="BB888" t="str">
        <f t="shared" si="57"/>
        <v xml:space="preserve">N35DC   </v>
      </c>
      <c r="BC888">
        <v>1</v>
      </c>
      <c r="BE888">
        <v>0</v>
      </c>
      <c r="BF888">
        <v>0</v>
      </c>
      <c r="BG888">
        <v>0</v>
      </c>
      <c r="BH888">
        <v>1475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"17:47:08.732"</f>
        <v>17:47:08.732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6</v>
      </c>
      <c r="CP888" t="s">
        <v>119</v>
      </c>
      <c r="CQ888">
        <v>341</v>
      </c>
      <c r="CR888">
        <v>0</v>
      </c>
      <c r="CW888">
        <v>16727336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"10/21/2020 17:47:00.826"</f>
        <v>10/21/2020 17:47:00.826</v>
      </c>
      <c r="C889" t="str">
        <f t="shared" si="56"/>
        <v>FFDFD3C0</v>
      </c>
      <c r="D889" t="s">
        <v>124</v>
      </c>
      <c r="E889">
        <v>2</v>
      </c>
      <c r="H889">
        <v>14</v>
      </c>
      <c r="I889" t="s">
        <v>125</v>
      </c>
      <c r="J889" t="s">
        <v>126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"17:47:08.727"</f>
        <v>17:47:08.727</v>
      </c>
      <c r="T889" t="str">
        <f>"17:47:08.227"</f>
        <v>17:47:08.227</v>
      </c>
      <c r="U889" t="str">
        <f t="shared" si="55"/>
        <v>A3E2C2</v>
      </c>
      <c r="V889">
        <v>0</v>
      </c>
      <c r="W889">
        <v>0</v>
      </c>
      <c r="X889">
        <v>1</v>
      </c>
      <c r="Z889">
        <v>0</v>
      </c>
      <c r="AA889">
        <v>10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1</v>
      </c>
      <c r="AH889">
        <v>0</v>
      </c>
      <c r="AI889" t="s">
        <v>482</v>
      </c>
      <c r="AJ889">
        <v>30.18676</v>
      </c>
      <c r="AK889" t="s">
        <v>483</v>
      </c>
      <c r="AL889">
        <v>-89.887326000000002</v>
      </c>
      <c r="AM889">
        <v>100</v>
      </c>
      <c r="AN889">
        <v>1400</v>
      </c>
      <c r="AO889" t="s">
        <v>118</v>
      </c>
      <c r="AP889">
        <v>47</v>
      </c>
      <c r="AQ889">
        <v>135</v>
      </c>
      <c r="AR889">
        <v>0</v>
      </c>
      <c r="AZ889">
        <v>1200</v>
      </c>
      <c r="BA889">
        <v>1</v>
      </c>
      <c r="BB889" t="str">
        <f t="shared" si="57"/>
        <v xml:space="preserve">N35DC   </v>
      </c>
      <c r="BC889">
        <v>1</v>
      </c>
      <c r="BE889">
        <v>0</v>
      </c>
      <c r="BF889">
        <v>0</v>
      </c>
      <c r="BG889">
        <v>0</v>
      </c>
      <c r="BH889">
        <v>1475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"17:47:08.732"</f>
        <v>17:47:08.732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6</v>
      </c>
      <c r="CP889" t="s">
        <v>119</v>
      </c>
      <c r="CQ889">
        <v>341</v>
      </c>
      <c r="CR889">
        <v>0</v>
      </c>
      <c r="CW889">
        <v>16727336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"10/21/2020 17:47:02.791"</f>
        <v>10/21/2020 17:47:02.791</v>
      </c>
      <c r="C890" t="str">
        <f t="shared" si="56"/>
        <v>FFDFD3C0</v>
      </c>
      <c r="D890" t="s">
        <v>133</v>
      </c>
      <c r="E890">
        <v>1</v>
      </c>
      <c r="F890">
        <v>1001</v>
      </c>
      <c r="G890" t="s">
        <v>114</v>
      </c>
      <c r="J890" t="s">
        <v>134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"17:47:10.727"</f>
        <v>17:47:10.727</v>
      </c>
      <c r="T890" t="str">
        <f>"17:47:10.227"</f>
        <v>17:47:10.227</v>
      </c>
      <c r="U890" t="str">
        <f t="shared" si="55"/>
        <v>A3E2C2</v>
      </c>
      <c r="V890">
        <v>0</v>
      </c>
      <c r="W890">
        <v>0</v>
      </c>
      <c r="X890">
        <v>1</v>
      </c>
      <c r="Z890">
        <v>0</v>
      </c>
      <c r="AA890">
        <v>10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1</v>
      </c>
      <c r="AH890">
        <v>0</v>
      </c>
      <c r="AI890" t="s">
        <v>484</v>
      </c>
      <c r="AJ890">
        <v>30.188005</v>
      </c>
      <c r="AK890" t="s">
        <v>485</v>
      </c>
      <c r="AL890">
        <v>-89.886788999999993</v>
      </c>
      <c r="AM890">
        <v>100</v>
      </c>
      <c r="AN890">
        <v>1400</v>
      </c>
      <c r="AO890" t="s">
        <v>118</v>
      </c>
      <c r="AP890">
        <v>47</v>
      </c>
      <c r="AQ890">
        <v>135</v>
      </c>
      <c r="AR890">
        <v>-64</v>
      </c>
      <c r="AZ890">
        <v>1200</v>
      </c>
      <c r="BA890">
        <v>1</v>
      </c>
      <c r="BB890" t="str">
        <f t="shared" si="57"/>
        <v xml:space="preserve">N35DC   </v>
      </c>
      <c r="BC890">
        <v>1</v>
      </c>
      <c r="BE890">
        <v>0</v>
      </c>
      <c r="BF890">
        <v>0</v>
      </c>
      <c r="BG890">
        <v>0</v>
      </c>
      <c r="BH890">
        <v>1475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"17:47:10.727"</f>
        <v>17:47:10.727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6</v>
      </c>
      <c r="CP890" t="s">
        <v>119</v>
      </c>
      <c r="CQ890">
        <v>341</v>
      </c>
      <c r="CR890">
        <v>0</v>
      </c>
      <c r="CW890">
        <v>16728969</v>
      </c>
      <c r="CY890">
        <v>1</v>
      </c>
      <c r="CZ890">
        <v>0</v>
      </c>
      <c r="DA890">
        <v>0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"10/21/2020 17:47:02.791"</f>
        <v>10/21/2020 17:47:02.791</v>
      </c>
      <c r="C891" t="str">
        <f t="shared" si="56"/>
        <v>FFDFD3C0</v>
      </c>
      <c r="D891" t="s">
        <v>128</v>
      </c>
      <c r="E891">
        <v>9</v>
      </c>
      <c r="H891">
        <v>257</v>
      </c>
      <c r="I891" t="s">
        <v>129</v>
      </c>
      <c r="J891" t="s">
        <v>126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"17:47:10.727"</f>
        <v>17:47:10.727</v>
      </c>
      <c r="T891" t="str">
        <f>"17:47:10.227"</f>
        <v>17:47:10.227</v>
      </c>
      <c r="U891" t="str">
        <f t="shared" si="55"/>
        <v>A3E2C2</v>
      </c>
      <c r="V891">
        <v>0</v>
      </c>
      <c r="W891">
        <v>0</v>
      </c>
      <c r="X891">
        <v>1</v>
      </c>
      <c r="Z891">
        <v>0</v>
      </c>
      <c r="AA891">
        <v>10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1</v>
      </c>
      <c r="AH891">
        <v>0</v>
      </c>
      <c r="AI891" t="s">
        <v>484</v>
      </c>
      <c r="AJ891">
        <v>30.188005</v>
      </c>
      <c r="AK891" t="s">
        <v>485</v>
      </c>
      <c r="AL891">
        <v>-89.886788999999993</v>
      </c>
      <c r="AM891">
        <v>100</v>
      </c>
      <c r="AN891">
        <v>1400</v>
      </c>
      <c r="AO891" t="s">
        <v>118</v>
      </c>
      <c r="AP891">
        <v>47</v>
      </c>
      <c r="AQ891">
        <v>135</v>
      </c>
      <c r="AR891">
        <v>-64</v>
      </c>
      <c r="AZ891">
        <v>1200</v>
      </c>
      <c r="BA891">
        <v>1</v>
      </c>
      <c r="BB891" t="str">
        <f t="shared" si="57"/>
        <v xml:space="preserve">N35DC   </v>
      </c>
      <c r="BC891">
        <v>1</v>
      </c>
      <c r="BE891">
        <v>0</v>
      </c>
      <c r="BF891">
        <v>0</v>
      </c>
      <c r="BG891">
        <v>0</v>
      </c>
      <c r="BH891">
        <v>1475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"17:47:10.727"</f>
        <v>17:47:10.727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6</v>
      </c>
      <c r="CP891" t="s">
        <v>119</v>
      </c>
      <c r="CQ891">
        <v>341</v>
      </c>
      <c r="CR891">
        <v>0</v>
      </c>
      <c r="CW891">
        <v>16728969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"10/21/2020 17:47:02.791"</f>
        <v>10/21/2020 17:47:02.791</v>
      </c>
      <c r="C892" t="str">
        <f t="shared" si="56"/>
        <v>FFDFD3C0</v>
      </c>
      <c r="D892" t="s">
        <v>130</v>
      </c>
      <c r="E892">
        <v>3</v>
      </c>
      <c r="F892">
        <v>2003</v>
      </c>
      <c r="G892" t="s">
        <v>131</v>
      </c>
      <c r="J892" t="s">
        <v>132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"17:47:10.727"</f>
        <v>17:47:10.727</v>
      </c>
      <c r="T892" t="str">
        <f>"17:47:10.227"</f>
        <v>17:47:10.227</v>
      </c>
      <c r="U892" t="str">
        <f t="shared" si="55"/>
        <v>A3E2C2</v>
      </c>
      <c r="V892">
        <v>0</v>
      </c>
      <c r="W892">
        <v>0</v>
      </c>
      <c r="X892">
        <v>1</v>
      </c>
      <c r="Z892">
        <v>0</v>
      </c>
      <c r="AA892">
        <v>10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1</v>
      </c>
      <c r="AH892">
        <v>0</v>
      </c>
      <c r="AI892" t="s">
        <v>484</v>
      </c>
      <c r="AJ892">
        <v>30.188005</v>
      </c>
      <c r="AK892" t="s">
        <v>485</v>
      </c>
      <c r="AL892">
        <v>-89.886788999999993</v>
      </c>
      <c r="AM892">
        <v>100</v>
      </c>
      <c r="AN892">
        <v>1400</v>
      </c>
      <c r="AO892" t="s">
        <v>118</v>
      </c>
      <c r="AP892">
        <v>47</v>
      </c>
      <c r="AQ892">
        <v>135</v>
      </c>
      <c r="AR892">
        <v>-64</v>
      </c>
      <c r="AZ892">
        <v>1200</v>
      </c>
      <c r="BA892">
        <v>1</v>
      </c>
      <c r="BB892" t="str">
        <f t="shared" si="57"/>
        <v xml:space="preserve">N35DC   </v>
      </c>
      <c r="BC892">
        <v>1</v>
      </c>
      <c r="BE892">
        <v>0</v>
      </c>
      <c r="BF892">
        <v>0</v>
      </c>
      <c r="BG892">
        <v>0</v>
      </c>
      <c r="BH892">
        <v>1475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"17:47:10.727"</f>
        <v>17:47:10.727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6</v>
      </c>
      <c r="CP892" t="s">
        <v>119</v>
      </c>
      <c r="CQ892">
        <v>341</v>
      </c>
      <c r="CR892">
        <v>0</v>
      </c>
      <c r="CW892">
        <v>16728969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"10/21/2020 17:47:02.791"</f>
        <v>10/21/2020 17:47:02.791</v>
      </c>
      <c r="C893" t="str">
        <f t="shared" si="56"/>
        <v>FFDFD3C0</v>
      </c>
      <c r="D893" t="s">
        <v>113</v>
      </c>
      <c r="E893">
        <v>4</v>
      </c>
      <c r="H893">
        <v>162</v>
      </c>
      <c r="I893" t="s">
        <v>114</v>
      </c>
      <c r="J893" t="s">
        <v>115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"17:47:10.727"</f>
        <v>17:47:10.727</v>
      </c>
      <c r="T893" t="str">
        <f>"17:47:10.227"</f>
        <v>17:47:10.227</v>
      </c>
      <c r="U893" t="str">
        <f t="shared" si="55"/>
        <v>A3E2C2</v>
      </c>
      <c r="V893">
        <v>0</v>
      </c>
      <c r="W893">
        <v>0</v>
      </c>
      <c r="X893">
        <v>1</v>
      </c>
      <c r="Z893">
        <v>0</v>
      </c>
      <c r="AA893">
        <v>10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1</v>
      </c>
      <c r="AH893">
        <v>0</v>
      </c>
      <c r="AI893" t="s">
        <v>484</v>
      </c>
      <c r="AJ893">
        <v>30.188005</v>
      </c>
      <c r="AK893" t="s">
        <v>485</v>
      </c>
      <c r="AL893">
        <v>-89.886788999999993</v>
      </c>
      <c r="AM893">
        <v>100</v>
      </c>
      <c r="AN893">
        <v>1400</v>
      </c>
      <c r="AO893" t="s">
        <v>118</v>
      </c>
      <c r="AP893">
        <v>47</v>
      </c>
      <c r="AQ893">
        <v>135</v>
      </c>
      <c r="AR893">
        <v>-64</v>
      </c>
      <c r="AZ893">
        <v>1200</v>
      </c>
      <c r="BA893">
        <v>1</v>
      </c>
      <c r="BB893" t="str">
        <f t="shared" si="57"/>
        <v xml:space="preserve">N35DC   </v>
      </c>
      <c r="BC893">
        <v>1</v>
      </c>
      <c r="BE893">
        <v>0</v>
      </c>
      <c r="BF893">
        <v>0</v>
      </c>
      <c r="BG893">
        <v>0</v>
      </c>
      <c r="BH893">
        <v>1475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"17:47:10.727"</f>
        <v>17:47:10.727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6</v>
      </c>
      <c r="CP893" t="s">
        <v>119</v>
      </c>
      <c r="CQ893">
        <v>341</v>
      </c>
      <c r="CR893">
        <v>0</v>
      </c>
      <c r="CW893">
        <v>16728969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"10/21/2020 17:47:02.791"</f>
        <v>10/21/2020 17:47:02.791</v>
      </c>
      <c r="C894" t="str">
        <f t="shared" si="56"/>
        <v>FFDFD3C0</v>
      </c>
      <c r="D894" t="s">
        <v>124</v>
      </c>
      <c r="E894">
        <v>2</v>
      </c>
      <c r="H894">
        <v>14</v>
      </c>
      <c r="I894" t="s">
        <v>125</v>
      </c>
      <c r="J894" t="s">
        <v>126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"17:47:10.727"</f>
        <v>17:47:10.727</v>
      </c>
      <c r="T894" t="str">
        <f>"17:47:10.227"</f>
        <v>17:47:10.227</v>
      </c>
      <c r="U894" t="str">
        <f t="shared" si="55"/>
        <v>A3E2C2</v>
      </c>
      <c r="V894">
        <v>0</v>
      </c>
      <c r="W894">
        <v>0</v>
      </c>
      <c r="X894">
        <v>1</v>
      </c>
      <c r="Z894">
        <v>0</v>
      </c>
      <c r="AA894">
        <v>10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1</v>
      </c>
      <c r="AH894">
        <v>0</v>
      </c>
      <c r="AI894" t="s">
        <v>484</v>
      </c>
      <c r="AJ894">
        <v>30.188005</v>
      </c>
      <c r="AK894" t="s">
        <v>485</v>
      </c>
      <c r="AL894">
        <v>-89.886788999999993</v>
      </c>
      <c r="AM894">
        <v>100</v>
      </c>
      <c r="AN894">
        <v>1400</v>
      </c>
      <c r="AO894" t="s">
        <v>118</v>
      </c>
      <c r="AP894">
        <v>47</v>
      </c>
      <c r="AQ894">
        <v>135</v>
      </c>
      <c r="AR894">
        <v>-64</v>
      </c>
      <c r="AZ894">
        <v>1200</v>
      </c>
      <c r="BA894">
        <v>1</v>
      </c>
      <c r="BB894" t="str">
        <f t="shared" si="57"/>
        <v xml:space="preserve">N35DC   </v>
      </c>
      <c r="BC894">
        <v>1</v>
      </c>
      <c r="BE894">
        <v>0</v>
      </c>
      <c r="BF894">
        <v>0</v>
      </c>
      <c r="BG894">
        <v>0</v>
      </c>
      <c r="BH894">
        <v>1475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"17:47:10.727"</f>
        <v>17:47:10.727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6</v>
      </c>
      <c r="CP894" t="s">
        <v>119</v>
      </c>
      <c r="CQ894">
        <v>341</v>
      </c>
      <c r="CR894">
        <v>0</v>
      </c>
      <c r="CW894">
        <v>16728969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"10/21/2020 17:47:03.749"</f>
        <v>10/21/2020 17:47:03.749</v>
      </c>
      <c r="C895" t="str">
        <f t="shared" si="56"/>
        <v>FFDFD3C0</v>
      </c>
      <c r="D895" t="s">
        <v>133</v>
      </c>
      <c r="E895">
        <v>1</v>
      </c>
      <c r="F895">
        <v>1001</v>
      </c>
      <c r="G895" t="s">
        <v>114</v>
      </c>
      <c r="J895" t="s">
        <v>134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"17:47:11.664"</f>
        <v>17:47:11.664</v>
      </c>
      <c r="T895" t="str">
        <f>"17:47:11.164"</f>
        <v>17:47:11.164</v>
      </c>
      <c r="U895" t="str">
        <f t="shared" si="55"/>
        <v>A3E2C2</v>
      </c>
      <c r="V895">
        <v>0</v>
      </c>
      <c r="W895">
        <v>0</v>
      </c>
      <c r="X895">
        <v>1</v>
      </c>
      <c r="Z895">
        <v>0</v>
      </c>
      <c r="AA895">
        <v>10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1</v>
      </c>
      <c r="AH895">
        <v>0</v>
      </c>
      <c r="AI895" t="s">
        <v>486</v>
      </c>
      <c r="AJ895">
        <v>30.188606</v>
      </c>
      <c r="AK895" t="s">
        <v>487</v>
      </c>
      <c r="AL895">
        <v>-89.886574999999993</v>
      </c>
      <c r="AM895">
        <v>100</v>
      </c>
      <c r="AN895">
        <v>1400</v>
      </c>
      <c r="AO895" t="s">
        <v>118</v>
      </c>
      <c r="AP895">
        <v>47</v>
      </c>
      <c r="AQ895">
        <v>135</v>
      </c>
      <c r="AR895">
        <v>0</v>
      </c>
      <c r="AZ895">
        <v>1200</v>
      </c>
      <c r="BA895">
        <v>1</v>
      </c>
      <c r="BB895" t="str">
        <f t="shared" si="57"/>
        <v xml:space="preserve">N35DC   </v>
      </c>
      <c r="BC895">
        <v>1</v>
      </c>
      <c r="BE895">
        <v>0</v>
      </c>
      <c r="BF895">
        <v>0</v>
      </c>
      <c r="BG895">
        <v>0</v>
      </c>
      <c r="BH895">
        <v>1475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"17:47:11.672"</f>
        <v>17:47:11.672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6</v>
      </c>
      <c r="CP895" t="s">
        <v>119</v>
      </c>
      <c r="CQ895">
        <v>16</v>
      </c>
      <c r="CR895">
        <v>0</v>
      </c>
      <c r="CW895">
        <v>5629325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"10/21/2020 17:47:03.749"</f>
        <v>10/21/2020 17:47:03.749</v>
      </c>
      <c r="C896" t="str">
        <f t="shared" si="56"/>
        <v>FFDFD3C0</v>
      </c>
      <c r="D896" t="s">
        <v>128</v>
      </c>
      <c r="E896">
        <v>9</v>
      </c>
      <c r="H896">
        <v>257</v>
      </c>
      <c r="I896" t="s">
        <v>129</v>
      </c>
      <c r="J896" t="s">
        <v>126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"17:47:11.664"</f>
        <v>17:47:11.664</v>
      </c>
      <c r="T896" t="str">
        <f>"17:47:11.164"</f>
        <v>17:47:11.164</v>
      </c>
      <c r="U896" t="str">
        <f t="shared" si="55"/>
        <v>A3E2C2</v>
      </c>
      <c r="V896">
        <v>0</v>
      </c>
      <c r="W896">
        <v>0</v>
      </c>
      <c r="X896">
        <v>1</v>
      </c>
      <c r="Z896">
        <v>0</v>
      </c>
      <c r="AA896">
        <v>10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1</v>
      </c>
      <c r="AH896">
        <v>0</v>
      </c>
      <c r="AI896" t="s">
        <v>486</v>
      </c>
      <c r="AJ896">
        <v>30.188606</v>
      </c>
      <c r="AK896" t="s">
        <v>487</v>
      </c>
      <c r="AL896">
        <v>-89.886574999999993</v>
      </c>
      <c r="AM896">
        <v>100</v>
      </c>
      <c r="AN896">
        <v>1400</v>
      </c>
      <c r="AO896" t="s">
        <v>118</v>
      </c>
      <c r="AP896">
        <v>47</v>
      </c>
      <c r="AQ896">
        <v>135</v>
      </c>
      <c r="AR896">
        <v>0</v>
      </c>
      <c r="AZ896">
        <v>1200</v>
      </c>
      <c r="BA896">
        <v>1</v>
      </c>
      <c r="BB896" t="str">
        <f t="shared" si="57"/>
        <v xml:space="preserve">N35DC   </v>
      </c>
      <c r="BC896">
        <v>1</v>
      </c>
      <c r="BE896">
        <v>0</v>
      </c>
      <c r="BF896">
        <v>0</v>
      </c>
      <c r="BG896">
        <v>0</v>
      </c>
      <c r="BH896">
        <v>1475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"17:47:11.672"</f>
        <v>17:47:11.672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6</v>
      </c>
      <c r="CP896" t="s">
        <v>119</v>
      </c>
      <c r="CQ896">
        <v>16</v>
      </c>
      <c r="CR896">
        <v>0</v>
      </c>
      <c r="CW896">
        <v>5629325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"10/21/2020 17:47:03.749"</f>
        <v>10/21/2020 17:47:03.749</v>
      </c>
      <c r="C897" t="str">
        <f t="shared" si="56"/>
        <v>FFDFD3C0</v>
      </c>
      <c r="D897" t="s">
        <v>130</v>
      </c>
      <c r="E897">
        <v>3</v>
      </c>
      <c r="F897">
        <v>2003</v>
      </c>
      <c r="G897" t="s">
        <v>131</v>
      </c>
      <c r="J897" t="s">
        <v>132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"17:47:11.664"</f>
        <v>17:47:11.664</v>
      </c>
      <c r="T897" t="str">
        <f>"17:47:11.164"</f>
        <v>17:47:11.164</v>
      </c>
      <c r="U897" t="str">
        <f t="shared" si="55"/>
        <v>A3E2C2</v>
      </c>
      <c r="V897">
        <v>0</v>
      </c>
      <c r="W897">
        <v>0</v>
      </c>
      <c r="X897">
        <v>1</v>
      </c>
      <c r="Z897">
        <v>0</v>
      </c>
      <c r="AA897">
        <v>10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1</v>
      </c>
      <c r="AH897">
        <v>0</v>
      </c>
      <c r="AI897" t="s">
        <v>486</v>
      </c>
      <c r="AJ897">
        <v>30.188606</v>
      </c>
      <c r="AK897" t="s">
        <v>487</v>
      </c>
      <c r="AL897">
        <v>-89.886574999999993</v>
      </c>
      <c r="AM897">
        <v>100</v>
      </c>
      <c r="AN897">
        <v>1400</v>
      </c>
      <c r="AO897" t="s">
        <v>118</v>
      </c>
      <c r="AP897">
        <v>47</v>
      </c>
      <c r="AQ897">
        <v>135</v>
      </c>
      <c r="AR897">
        <v>0</v>
      </c>
      <c r="AZ897">
        <v>1200</v>
      </c>
      <c r="BA897">
        <v>1</v>
      </c>
      <c r="BB897" t="str">
        <f t="shared" si="57"/>
        <v xml:space="preserve">N35DC   </v>
      </c>
      <c r="BC897">
        <v>1</v>
      </c>
      <c r="BE897">
        <v>0</v>
      </c>
      <c r="BF897">
        <v>0</v>
      </c>
      <c r="BG897">
        <v>0</v>
      </c>
      <c r="BH897">
        <v>1475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"17:47:11.672"</f>
        <v>17:47:11.672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6</v>
      </c>
      <c r="CP897" t="s">
        <v>119</v>
      </c>
      <c r="CQ897">
        <v>16</v>
      </c>
      <c r="CR897">
        <v>0</v>
      </c>
      <c r="CW897">
        <v>5629325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"10/21/2020 17:47:03.749"</f>
        <v>10/21/2020 17:47:03.749</v>
      </c>
      <c r="C898" t="str">
        <f t="shared" si="56"/>
        <v>FFDFD3C0</v>
      </c>
      <c r="D898" t="s">
        <v>113</v>
      </c>
      <c r="E898">
        <v>4</v>
      </c>
      <c r="H898">
        <v>162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"17:47:11.664"</f>
        <v>17:47:11.664</v>
      </c>
      <c r="T898" t="str">
        <f>"17:47:11.164"</f>
        <v>17:47:11.164</v>
      </c>
      <c r="U898" t="str">
        <f t="shared" ref="U898:U961" si="61">"A3E2C2"</f>
        <v>A3E2C2</v>
      </c>
      <c r="V898">
        <v>0</v>
      </c>
      <c r="W898">
        <v>0</v>
      </c>
      <c r="X898">
        <v>1</v>
      </c>
      <c r="Z898">
        <v>0</v>
      </c>
      <c r="AA898">
        <v>10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1</v>
      </c>
      <c r="AH898">
        <v>0</v>
      </c>
      <c r="AI898" t="s">
        <v>486</v>
      </c>
      <c r="AJ898">
        <v>30.188606</v>
      </c>
      <c r="AK898" t="s">
        <v>487</v>
      </c>
      <c r="AL898">
        <v>-89.886574999999993</v>
      </c>
      <c r="AM898">
        <v>100</v>
      </c>
      <c r="AN898">
        <v>1400</v>
      </c>
      <c r="AO898" t="s">
        <v>118</v>
      </c>
      <c r="AP898">
        <v>47</v>
      </c>
      <c r="AQ898">
        <v>135</v>
      </c>
      <c r="AR898">
        <v>0</v>
      </c>
      <c r="AZ898">
        <v>1200</v>
      </c>
      <c r="BA898">
        <v>1</v>
      </c>
      <c r="BB898" t="str">
        <f t="shared" si="57"/>
        <v xml:space="preserve">N35DC   </v>
      </c>
      <c r="BC898">
        <v>1</v>
      </c>
      <c r="BE898">
        <v>0</v>
      </c>
      <c r="BF898">
        <v>0</v>
      </c>
      <c r="BG898">
        <v>0</v>
      </c>
      <c r="BH898">
        <v>1475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"17:47:11.672"</f>
        <v>17:47:11.672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6</v>
      </c>
      <c r="CP898" t="s">
        <v>119</v>
      </c>
      <c r="CQ898">
        <v>16</v>
      </c>
      <c r="CR898">
        <v>0</v>
      </c>
      <c r="CW898">
        <v>5629325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"10/21/2020 17:47:03.749"</f>
        <v>10/21/2020 17:47:03.749</v>
      </c>
      <c r="C899" t="str">
        <f t="shared" si="56"/>
        <v>FFDFD3C0</v>
      </c>
      <c r="D899" t="s">
        <v>124</v>
      </c>
      <c r="E899">
        <v>2</v>
      </c>
      <c r="H899">
        <v>14</v>
      </c>
      <c r="I899" t="s">
        <v>125</v>
      </c>
      <c r="J899" t="s">
        <v>126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"17:47:11.664"</f>
        <v>17:47:11.664</v>
      </c>
      <c r="T899" t="str">
        <f>"17:47:11.164"</f>
        <v>17:47:11.164</v>
      </c>
      <c r="U899" t="str">
        <f t="shared" si="61"/>
        <v>A3E2C2</v>
      </c>
      <c r="V899">
        <v>0</v>
      </c>
      <c r="W899">
        <v>0</v>
      </c>
      <c r="X899">
        <v>1</v>
      </c>
      <c r="Z899">
        <v>0</v>
      </c>
      <c r="AA899">
        <v>10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1</v>
      </c>
      <c r="AH899">
        <v>0</v>
      </c>
      <c r="AI899" t="s">
        <v>486</v>
      </c>
      <c r="AJ899">
        <v>30.188606</v>
      </c>
      <c r="AK899" t="s">
        <v>487</v>
      </c>
      <c r="AL899">
        <v>-89.886574999999993</v>
      </c>
      <c r="AM899">
        <v>100</v>
      </c>
      <c r="AN899">
        <v>1400</v>
      </c>
      <c r="AO899" t="s">
        <v>118</v>
      </c>
      <c r="AP899">
        <v>47</v>
      </c>
      <c r="AQ899">
        <v>135</v>
      </c>
      <c r="AR899">
        <v>0</v>
      </c>
      <c r="AZ899">
        <v>1200</v>
      </c>
      <c r="BA899">
        <v>1</v>
      </c>
      <c r="BB899" t="str">
        <f t="shared" si="57"/>
        <v xml:space="preserve">N35DC   </v>
      </c>
      <c r="BC899">
        <v>1</v>
      </c>
      <c r="BE899">
        <v>0</v>
      </c>
      <c r="BF899">
        <v>0</v>
      </c>
      <c r="BG899">
        <v>0</v>
      </c>
      <c r="BH899">
        <v>1475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"17:47:11.672"</f>
        <v>17:47:11.672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6</v>
      </c>
      <c r="CP899" t="s">
        <v>119</v>
      </c>
      <c r="CQ899">
        <v>16</v>
      </c>
      <c r="CR899">
        <v>0</v>
      </c>
      <c r="CW899">
        <v>5629325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"10/21/2020 17:47:04.837"</f>
        <v>10/21/2020 17:47:04.837</v>
      </c>
      <c r="C900" t="str">
        <f t="shared" si="56"/>
        <v>FFDFD3C0</v>
      </c>
      <c r="D900" t="s">
        <v>113</v>
      </c>
      <c r="E900">
        <v>4</v>
      </c>
      <c r="H900">
        <v>162</v>
      </c>
      <c r="I900" t="s">
        <v>114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"17:47:12.781"</f>
        <v>17:47:12.781</v>
      </c>
      <c r="T900" t="str">
        <f>"17:47:12.681"</f>
        <v>17:47:12.681</v>
      </c>
      <c r="U900" t="str">
        <f t="shared" si="61"/>
        <v>A3E2C2</v>
      </c>
      <c r="V900">
        <v>0</v>
      </c>
      <c r="W900">
        <v>0</v>
      </c>
      <c r="X900">
        <v>1</v>
      </c>
      <c r="Z900">
        <v>0</v>
      </c>
      <c r="AA900">
        <v>10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1</v>
      </c>
      <c r="AH900">
        <v>0</v>
      </c>
      <c r="AI900" t="s">
        <v>488</v>
      </c>
      <c r="AJ900">
        <v>30.189291999999998</v>
      </c>
      <c r="AK900" t="s">
        <v>489</v>
      </c>
      <c r="AL900">
        <v>-89.886317000000005</v>
      </c>
      <c r="AM900">
        <v>100</v>
      </c>
      <c r="AN900">
        <v>1400</v>
      </c>
      <c r="AO900" t="s">
        <v>118</v>
      </c>
      <c r="AP900">
        <v>48</v>
      </c>
      <c r="AQ900">
        <v>135</v>
      </c>
      <c r="AR900">
        <v>64</v>
      </c>
      <c r="AZ900">
        <v>1200</v>
      </c>
      <c r="BA900">
        <v>1</v>
      </c>
      <c r="BB900" t="str">
        <f t="shared" si="57"/>
        <v xml:space="preserve">N35DC   </v>
      </c>
      <c r="BC900">
        <v>1</v>
      </c>
      <c r="BE900">
        <v>0</v>
      </c>
      <c r="BF900">
        <v>0</v>
      </c>
      <c r="BG900">
        <v>0</v>
      </c>
      <c r="BH900">
        <v>1475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"17:47:12.781"</f>
        <v>17:47:12.781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6</v>
      </c>
      <c r="CP900" t="s">
        <v>119</v>
      </c>
      <c r="CQ900">
        <v>16</v>
      </c>
      <c r="CR900">
        <v>0</v>
      </c>
      <c r="CW900">
        <v>5630045</v>
      </c>
      <c r="CY900">
        <v>1</v>
      </c>
      <c r="CZ900">
        <v>0</v>
      </c>
      <c r="DA900">
        <v>0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"10/21/2020 17:47:04.837"</f>
        <v>10/21/2020 17:47:04.837</v>
      </c>
      <c r="C901" t="str">
        <f t="shared" si="56"/>
        <v>FFDFD3C0</v>
      </c>
      <c r="D901" t="s">
        <v>124</v>
      </c>
      <c r="E901">
        <v>2</v>
      </c>
      <c r="H901">
        <v>14</v>
      </c>
      <c r="I901" t="s">
        <v>125</v>
      </c>
      <c r="J901" t="s">
        <v>126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"17:47:12.781"</f>
        <v>17:47:12.781</v>
      </c>
      <c r="T901" t="str">
        <f>"17:47:12.681"</f>
        <v>17:47:12.681</v>
      </c>
      <c r="U901" t="str">
        <f t="shared" si="61"/>
        <v>A3E2C2</v>
      </c>
      <c r="V901">
        <v>0</v>
      </c>
      <c r="W901">
        <v>0</v>
      </c>
      <c r="X901">
        <v>1</v>
      </c>
      <c r="Z901">
        <v>0</v>
      </c>
      <c r="AA901">
        <v>10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1</v>
      </c>
      <c r="AH901">
        <v>0</v>
      </c>
      <c r="AI901" t="s">
        <v>488</v>
      </c>
      <c r="AJ901">
        <v>30.189291999999998</v>
      </c>
      <c r="AK901" t="s">
        <v>489</v>
      </c>
      <c r="AL901">
        <v>-89.886317000000005</v>
      </c>
      <c r="AM901">
        <v>100</v>
      </c>
      <c r="AN901">
        <v>1400</v>
      </c>
      <c r="AO901" t="s">
        <v>118</v>
      </c>
      <c r="AP901">
        <v>48</v>
      </c>
      <c r="AQ901">
        <v>135</v>
      </c>
      <c r="AR901">
        <v>64</v>
      </c>
      <c r="AZ901">
        <v>1200</v>
      </c>
      <c r="BA901">
        <v>1</v>
      </c>
      <c r="BB901" t="str">
        <f t="shared" si="57"/>
        <v xml:space="preserve">N35DC   </v>
      </c>
      <c r="BC901">
        <v>1</v>
      </c>
      <c r="BE901">
        <v>0</v>
      </c>
      <c r="BF901">
        <v>0</v>
      </c>
      <c r="BG901">
        <v>0</v>
      </c>
      <c r="BH901">
        <v>1475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"17:47:12.781"</f>
        <v>17:47:12.781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6</v>
      </c>
      <c r="CP901" t="s">
        <v>119</v>
      </c>
      <c r="CQ901">
        <v>16</v>
      </c>
      <c r="CR901">
        <v>0</v>
      </c>
      <c r="CW901">
        <v>5630045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"10/21/2020 17:47:04.837"</f>
        <v>10/21/2020 17:47:04.837</v>
      </c>
      <c r="C902" t="str">
        <f t="shared" si="56"/>
        <v>FFDFD3C0</v>
      </c>
      <c r="D902" t="s">
        <v>133</v>
      </c>
      <c r="E902">
        <v>1</v>
      </c>
      <c r="F902">
        <v>1001</v>
      </c>
      <c r="G902" t="s">
        <v>114</v>
      </c>
      <c r="J902" t="s">
        <v>134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"17:47:12.781"</f>
        <v>17:47:12.781</v>
      </c>
      <c r="T902" t="str">
        <f>"17:47:12.681"</f>
        <v>17:47:12.681</v>
      </c>
      <c r="U902" t="str">
        <f t="shared" si="61"/>
        <v>A3E2C2</v>
      </c>
      <c r="V902">
        <v>0</v>
      </c>
      <c r="W902">
        <v>0</v>
      </c>
      <c r="X902">
        <v>1</v>
      </c>
      <c r="Z902">
        <v>0</v>
      </c>
      <c r="AA902">
        <v>10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1</v>
      </c>
      <c r="AH902">
        <v>0</v>
      </c>
      <c r="AI902" t="s">
        <v>488</v>
      </c>
      <c r="AJ902">
        <v>30.189291999999998</v>
      </c>
      <c r="AK902" t="s">
        <v>489</v>
      </c>
      <c r="AL902">
        <v>-89.886317000000005</v>
      </c>
      <c r="AM902">
        <v>100</v>
      </c>
      <c r="AN902">
        <v>1400</v>
      </c>
      <c r="AO902" t="s">
        <v>118</v>
      </c>
      <c r="AP902">
        <v>48</v>
      </c>
      <c r="AQ902">
        <v>135</v>
      </c>
      <c r="AR902">
        <v>64</v>
      </c>
      <c r="AZ902">
        <v>1200</v>
      </c>
      <c r="BA902">
        <v>1</v>
      </c>
      <c r="BB902" t="str">
        <f t="shared" si="57"/>
        <v xml:space="preserve">N35DC   </v>
      </c>
      <c r="BC902">
        <v>1</v>
      </c>
      <c r="BE902">
        <v>0</v>
      </c>
      <c r="BF902">
        <v>0</v>
      </c>
      <c r="BG902">
        <v>0</v>
      </c>
      <c r="BH902">
        <v>1475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"17:47:12.781"</f>
        <v>17:47:12.781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6</v>
      </c>
      <c r="CP902" t="s">
        <v>119</v>
      </c>
      <c r="CQ902">
        <v>16</v>
      </c>
      <c r="CR902">
        <v>0</v>
      </c>
      <c r="CW902">
        <v>5630045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"10/21/2020 17:47:04.837"</f>
        <v>10/21/2020 17:47:04.837</v>
      </c>
      <c r="C903" t="str">
        <f t="shared" si="56"/>
        <v>FFDFD3C0</v>
      </c>
      <c r="D903" t="s">
        <v>128</v>
      </c>
      <c r="E903">
        <v>9</v>
      </c>
      <c r="H903">
        <v>257</v>
      </c>
      <c r="I903" t="s">
        <v>129</v>
      </c>
      <c r="J903" t="s">
        <v>126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"17:47:12.781"</f>
        <v>17:47:12.781</v>
      </c>
      <c r="T903" t="str">
        <f>"17:47:12.681"</f>
        <v>17:47:12.681</v>
      </c>
      <c r="U903" t="str">
        <f t="shared" si="61"/>
        <v>A3E2C2</v>
      </c>
      <c r="V903">
        <v>0</v>
      </c>
      <c r="W903">
        <v>0</v>
      </c>
      <c r="X903">
        <v>1</v>
      </c>
      <c r="Z903">
        <v>0</v>
      </c>
      <c r="AA903">
        <v>10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1</v>
      </c>
      <c r="AH903">
        <v>0</v>
      </c>
      <c r="AI903" t="s">
        <v>488</v>
      </c>
      <c r="AJ903">
        <v>30.189291999999998</v>
      </c>
      <c r="AK903" t="s">
        <v>489</v>
      </c>
      <c r="AL903">
        <v>-89.886317000000005</v>
      </c>
      <c r="AM903">
        <v>100</v>
      </c>
      <c r="AN903">
        <v>1400</v>
      </c>
      <c r="AO903" t="s">
        <v>118</v>
      </c>
      <c r="AP903">
        <v>48</v>
      </c>
      <c r="AQ903">
        <v>135</v>
      </c>
      <c r="AR903">
        <v>64</v>
      </c>
      <c r="AZ903">
        <v>1200</v>
      </c>
      <c r="BA903">
        <v>1</v>
      </c>
      <c r="BB903" t="str">
        <f t="shared" si="57"/>
        <v xml:space="preserve">N35DC   </v>
      </c>
      <c r="BC903">
        <v>1</v>
      </c>
      <c r="BE903">
        <v>0</v>
      </c>
      <c r="BF903">
        <v>0</v>
      </c>
      <c r="BG903">
        <v>0</v>
      </c>
      <c r="BH903">
        <v>1475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"17:47:12.781"</f>
        <v>17:47:12.781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16</v>
      </c>
      <c r="CR903">
        <v>0</v>
      </c>
      <c r="CW903">
        <v>5630045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"10/21/2020 17:47:04.837"</f>
        <v>10/21/2020 17:47:04.837</v>
      </c>
      <c r="C904" t="str">
        <f t="shared" si="56"/>
        <v>FFDFD3C0</v>
      </c>
      <c r="D904" t="s">
        <v>130</v>
      </c>
      <c r="E904">
        <v>3</v>
      </c>
      <c r="F904">
        <v>2003</v>
      </c>
      <c r="G904" t="s">
        <v>131</v>
      </c>
      <c r="J904" t="s">
        <v>132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"17:47:12.781"</f>
        <v>17:47:12.781</v>
      </c>
      <c r="T904" t="str">
        <f>"17:47:12.681"</f>
        <v>17:47:12.681</v>
      </c>
      <c r="U904" t="str">
        <f t="shared" si="61"/>
        <v>A3E2C2</v>
      </c>
      <c r="V904">
        <v>0</v>
      </c>
      <c r="W904">
        <v>0</v>
      </c>
      <c r="X904">
        <v>1</v>
      </c>
      <c r="Z904">
        <v>0</v>
      </c>
      <c r="AA904">
        <v>10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1</v>
      </c>
      <c r="AH904">
        <v>0</v>
      </c>
      <c r="AI904" t="s">
        <v>488</v>
      </c>
      <c r="AJ904">
        <v>30.189291999999998</v>
      </c>
      <c r="AK904" t="s">
        <v>489</v>
      </c>
      <c r="AL904">
        <v>-89.886317000000005</v>
      </c>
      <c r="AM904">
        <v>100</v>
      </c>
      <c r="AN904">
        <v>1400</v>
      </c>
      <c r="AO904" t="s">
        <v>118</v>
      </c>
      <c r="AP904">
        <v>48</v>
      </c>
      <c r="AQ904">
        <v>135</v>
      </c>
      <c r="AR904">
        <v>64</v>
      </c>
      <c r="AZ904">
        <v>1200</v>
      </c>
      <c r="BA904">
        <v>1</v>
      </c>
      <c r="BB904" t="str">
        <f t="shared" si="57"/>
        <v xml:space="preserve">N35DC   </v>
      </c>
      <c r="BC904">
        <v>1</v>
      </c>
      <c r="BE904">
        <v>0</v>
      </c>
      <c r="BF904">
        <v>0</v>
      </c>
      <c r="BG904">
        <v>0</v>
      </c>
      <c r="BH904">
        <v>1475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"17:47:12.781"</f>
        <v>17:47:12.781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16</v>
      </c>
      <c r="CR904">
        <v>0</v>
      </c>
      <c r="CW904">
        <v>5630045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"10/21/2020 17:47:07.869"</f>
        <v>10/21/2020 17:47:07.869</v>
      </c>
      <c r="C905" t="str">
        <f t="shared" si="56"/>
        <v>FFDFD3C0</v>
      </c>
      <c r="D905" t="s">
        <v>130</v>
      </c>
      <c r="E905">
        <v>3</v>
      </c>
      <c r="F905">
        <v>2003</v>
      </c>
      <c r="G905" t="s">
        <v>131</v>
      </c>
      <c r="J905" t="s">
        <v>132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"17:47:15.773"</f>
        <v>17:47:15.773</v>
      </c>
      <c r="T905" t="str">
        <f>"17:47:15.373"</f>
        <v>17:47:15.373</v>
      </c>
      <c r="U905" t="str">
        <f t="shared" si="61"/>
        <v>A3E2C2</v>
      </c>
      <c r="V905">
        <v>0</v>
      </c>
      <c r="W905">
        <v>0</v>
      </c>
      <c r="X905">
        <v>1</v>
      </c>
      <c r="Z905">
        <v>0</v>
      </c>
      <c r="AA905">
        <v>10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1</v>
      </c>
      <c r="AH905">
        <v>0</v>
      </c>
      <c r="AI905" t="s">
        <v>490</v>
      </c>
      <c r="AJ905">
        <v>30.191181</v>
      </c>
      <c r="AK905" t="s">
        <v>491</v>
      </c>
      <c r="AL905">
        <v>-89.885523000000006</v>
      </c>
      <c r="AM905">
        <v>100</v>
      </c>
      <c r="AN905">
        <v>1400</v>
      </c>
      <c r="AO905" t="s">
        <v>118</v>
      </c>
      <c r="AP905">
        <v>49</v>
      </c>
      <c r="AQ905">
        <v>135</v>
      </c>
      <c r="AR905">
        <v>0</v>
      </c>
      <c r="AZ905">
        <v>1200</v>
      </c>
      <c r="BA905">
        <v>1</v>
      </c>
      <c r="BB905" t="str">
        <f t="shared" si="57"/>
        <v xml:space="preserve">N35DC   </v>
      </c>
      <c r="BC905">
        <v>1</v>
      </c>
      <c r="BE905">
        <v>0</v>
      </c>
      <c r="BF905">
        <v>0</v>
      </c>
      <c r="BG905">
        <v>0</v>
      </c>
      <c r="BH905">
        <v>1475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"17:47:15.781"</f>
        <v>17:47:15.781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341</v>
      </c>
      <c r="CR905">
        <v>0</v>
      </c>
      <c r="CW905">
        <v>16732800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"10/21/2020 17:47:07.869"</f>
        <v>10/21/2020 17:47:07.869</v>
      </c>
      <c r="C906" t="str">
        <f t="shared" ref="C906:C969" si="62">"FFDFD3C0"</f>
        <v>FFDFD3C0</v>
      </c>
      <c r="D906" t="s">
        <v>113</v>
      </c>
      <c r="E906">
        <v>4</v>
      </c>
      <c r="H906">
        <v>162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"17:47:15.773"</f>
        <v>17:47:15.773</v>
      </c>
      <c r="T906" t="str">
        <f>"17:47:15.373"</f>
        <v>17:47:15.373</v>
      </c>
      <c r="U906" t="str">
        <f t="shared" si="61"/>
        <v>A3E2C2</v>
      </c>
      <c r="V906">
        <v>0</v>
      </c>
      <c r="W906">
        <v>0</v>
      </c>
      <c r="X906">
        <v>1</v>
      </c>
      <c r="Z906">
        <v>0</v>
      </c>
      <c r="AA906">
        <v>10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1</v>
      </c>
      <c r="AH906">
        <v>0</v>
      </c>
      <c r="AI906" t="s">
        <v>490</v>
      </c>
      <c r="AJ906">
        <v>30.191181</v>
      </c>
      <c r="AK906" t="s">
        <v>491</v>
      </c>
      <c r="AL906">
        <v>-89.885523000000006</v>
      </c>
      <c r="AM906">
        <v>100</v>
      </c>
      <c r="AN906">
        <v>1400</v>
      </c>
      <c r="AO906" t="s">
        <v>118</v>
      </c>
      <c r="AP906">
        <v>49</v>
      </c>
      <c r="AQ906">
        <v>135</v>
      </c>
      <c r="AR906">
        <v>0</v>
      </c>
      <c r="AZ906">
        <v>1200</v>
      </c>
      <c r="BA906">
        <v>1</v>
      </c>
      <c r="BB906" t="str">
        <f t="shared" ref="BB906:BB969" si="63">"N35DC   "</f>
        <v xml:space="preserve">N35DC   </v>
      </c>
      <c r="BC906">
        <v>1</v>
      </c>
      <c r="BE906">
        <v>0</v>
      </c>
      <c r="BF906">
        <v>0</v>
      </c>
      <c r="BG906">
        <v>0</v>
      </c>
      <c r="BH906">
        <v>1475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"17:47:15.781"</f>
        <v>17:47:15.781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6</v>
      </c>
      <c r="CP906" t="s">
        <v>119</v>
      </c>
      <c r="CQ906">
        <v>341</v>
      </c>
      <c r="CR906">
        <v>0</v>
      </c>
      <c r="CW906">
        <v>16732800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"10/21/2020 17:47:07.869"</f>
        <v>10/21/2020 17:47:07.869</v>
      </c>
      <c r="C907" t="str">
        <f t="shared" si="62"/>
        <v>FFDFD3C0</v>
      </c>
      <c r="D907" t="s">
        <v>124</v>
      </c>
      <c r="E907">
        <v>2</v>
      </c>
      <c r="H907">
        <v>14</v>
      </c>
      <c r="I907" t="s">
        <v>125</v>
      </c>
      <c r="J907" t="s">
        <v>126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"17:47:15.773"</f>
        <v>17:47:15.773</v>
      </c>
      <c r="T907" t="str">
        <f>"17:47:15.373"</f>
        <v>17:47:15.373</v>
      </c>
      <c r="U907" t="str">
        <f t="shared" si="61"/>
        <v>A3E2C2</v>
      </c>
      <c r="V907">
        <v>0</v>
      </c>
      <c r="W907">
        <v>0</v>
      </c>
      <c r="X907">
        <v>1</v>
      </c>
      <c r="Z907">
        <v>0</v>
      </c>
      <c r="AA907">
        <v>10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1</v>
      </c>
      <c r="AH907">
        <v>0</v>
      </c>
      <c r="AI907" t="s">
        <v>490</v>
      </c>
      <c r="AJ907">
        <v>30.191181</v>
      </c>
      <c r="AK907" t="s">
        <v>491</v>
      </c>
      <c r="AL907">
        <v>-89.885523000000006</v>
      </c>
      <c r="AM907">
        <v>100</v>
      </c>
      <c r="AN907">
        <v>1400</v>
      </c>
      <c r="AO907" t="s">
        <v>118</v>
      </c>
      <c r="AP907">
        <v>49</v>
      </c>
      <c r="AQ907">
        <v>135</v>
      </c>
      <c r="AR907">
        <v>0</v>
      </c>
      <c r="AZ907">
        <v>1200</v>
      </c>
      <c r="BA907">
        <v>1</v>
      </c>
      <c r="BB907" t="str">
        <f t="shared" si="63"/>
        <v xml:space="preserve">N35DC   </v>
      </c>
      <c r="BC907">
        <v>1</v>
      </c>
      <c r="BE907">
        <v>0</v>
      </c>
      <c r="BF907">
        <v>0</v>
      </c>
      <c r="BG907">
        <v>0</v>
      </c>
      <c r="BH907">
        <v>1475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"17:47:15.781"</f>
        <v>17:47:15.781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6</v>
      </c>
      <c r="CP907" t="s">
        <v>119</v>
      </c>
      <c r="CQ907">
        <v>341</v>
      </c>
      <c r="CR907">
        <v>0</v>
      </c>
      <c r="CW907">
        <v>16732800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"10/21/2020 17:47:07.869"</f>
        <v>10/21/2020 17:47:07.869</v>
      </c>
      <c r="C908" t="str">
        <f t="shared" si="62"/>
        <v>FFDFD3C0</v>
      </c>
      <c r="D908" t="s">
        <v>133</v>
      </c>
      <c r="E908">
        <v>1</v>
      </c>
      <c r="F908">
        <v>1001</v>
      </c>
      <c r="G908" t="s">
        <v>114</v>
      </c>
      <c r="J908" t="s">
        <v>134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"17:47:15.773"</f>
        <v>17:47:15.773</v>
      </c>
      <c r="T908" t="str">
        <f>"17:47:15.373"</f>
        <v>17:47:15.373</v>
      </c>
      <c r="U908" t="str">
        <f t="shared" si="61"/>
        <v>A3E2C2</v>
      </c>
      <c r="V908">
        <v>0</v>
      </c>
      <c r="W908">
        <v>0</v>
      </c>
      <c r="X908">
        <v>1</v>
      </c>
      <c r="Z908">
        <v>0</v>
      </c>
      <c r="AA908">
        <v>10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1</v>
      </c>
      <c r="AH908">
        <v>0</v>
      </c>
      <c r="AI908" t="s">
        <v>490</v>
      </c>
      <c r="AJ908">
        <v>30.191181</v>
      </c>
      <c r="AK908" t="s">
        <v>491</v>
      </c>
      <c r="AL908">
        <v>-89.885523000000006</v>
      </c>
      <c r="AM908">
        <v>100</v>
      </c>
      <c r="AN908">
        <v>1400</v>
      </c>
      <c r="AO908" t="s">
        <v>118</v>
      </c>
      <c r="AP908">
        <v>49</v>
      </c>
      <c r="AQ908">
        <v>135</v>
      </c>
      <c r="AR908">
        <v>0</v>
      </c>
      <c r="AZ908">
        <v>1200</v>
      </c>
      <c r="BA908">
        <v>1</v>
      </c>
      <c r="BB908" t="str">
        <f t="shared" si="63"/>
        <v xml:space="preserve">N35DC   </v>
      </c>
      <c r="BC908">
        <v>1</v>
      </c>
      <c r="BE908">
        <v>0</v>
      </c>
      <c r="BF908">
        <v>0</v>
      </c>
      <c r="BG908">
        <v>0</v>
      </c>
      <c r="BH908">
        <v>1475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"17:47:15.781"</f>
        <v>17:47:15.781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6</v>
      </c>
      <c r="CP908" t="s">
        <v>119</v>
      </c>
      <c r="CQ908">
        <v>341</v>
      </c>
      <c r="CR908">
        <v>0</v>
      </c>
      <c r="CW908">
        <v>16732800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"10/21/2020 17:47:07.869"</f>
        <v>10/21/2020 17:47:07.869</v>
      </c>
      <c r="C909" t="str">
        <f t="shared" si="62"/>
        <v>FFDFD3C0</v>
      </c>
      <c r="D909" t="s">
        <v>128</v>
      </c>
      <c r="E909">
        <v>9</v>
      </c>
      <c r="H909">
        <v>257</v>
      </c>
      <c r="I909" t="s">
        <v>129</v>
      </c>
      <c r="J909" t="s">
        <v>126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"17:47:15.773"</f>
        <v>17:47:15.773</v>
      </c>
      <c r="T909" t="str">
        <f>"17:47:15.373"</f>
        <v>17:47:15.373</v>
      </c>
      <c r="U909" t="str">
        <f t="shared" si="61"/>
        <v>A3E2C2</v>
      </c>
      <c r="V909">
        <v>0</v>
      </c>
      <c r="W909">
        <v>0</v>
      </c>
      <c r="X909">
        <v>1</v>
      </c>
      <c r="Z909">
        <v>0</v>
      </c>
      <c r="AA909">
        <v>10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1</v>
      </c>
      <c r="AH909">
        <v>0</v>
      </c>
      <c r="AI909" t="s">
        <v>490</v>
      </c>
      <c r="AJ909">
        <v>30.191181</v>
      </c>
      <c r="AK909" t="s">
        <v>491</v>
      </c>
      <c r="AL909">
        <v>-89.885523000000006</v>
      </c>
      <c r="AM909">
        <v>100</v>
      </c>
      <c r="AN909">
        <v>1400</v>
      </c>
      <c r="AO909" t="s">
        <v>118</v>
      </c>
      <c r="AP909">
        <v>49</v>
      </c>
      <c r="AQ909">
        <v>135</v>
      </c>
      <c r="AR909">
        <v>0</v>
      </c>
      <c r="AZ909">
        <v>1200</v>
      </c>
      <c r="BA909">
        <v>1</v>
      </c>
      <c r="BB909" t="str">
        <f t="shared" si="63"/>
        <v xml:space="preserve">N35DC   </v>
      </c>
      <c r="BC909">
        <v>1</v>
      </c>
      <c r="BE909">
        <v>0</v>
      </c>
      <c r="BF909">
        <v>0</v>
      </c>
      <c r="BG909">
        <v>0</v>
      </c>
      <c r="BH909">
        <v>1475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"17:47:15.781"</f>
        <v>17:47:15.781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6</v>
      </c>
      <c r="CP909" t="s">
        <v>119</v>
      </c>
      <c r="CQ909">
        <v>341</v>
      </c>
      <c r="CR909">
        <v>0</v>
      </c>
      <c r="CW909">
        <v>16732800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"10/21/2020 17:47:08.779"</f>
        <v>10/21/2020 17:47:08.779</v>
      </c>
      <c r="C910" t="str">
        <f t="shared" si="62"/>
        <v>FFDFD3C0</v>
      </c>
      <c r="D910" t="s">
        <v>130</v>
      </c>
      <c r="E910">
        <v>3</v>
      </c>
      <c r="F910">
        <v>2003</v>
      </c>
      <c r="G910" t="s">
        <v>131</v>
      </c>
      <c r="J910" t="s">
        <v>132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"17:47:16.750"</f>
        <v>17:47:16.750</v>
      </c>
      <c r="T910" t="str">
        <f>"17:47:16.350"</f>
        <v>17:47:16.350</v>
      </c>
      <c r="U910" t="str">
        <f t="shared" si="61"/>
        <v>A3E2C2</v>
      </c>
      <c r="V910">
        <v>0</v>
      </c>
      <c r="W910">
        <v>0</v>
      </c>
      <c r="X910">
        <v>1</v>
      </c>
      <c r="Z910">
        <v>0</v>
      </c>
      <c r="AA910">
        <v>10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1</v>
      </c>
      <c r="AH910">
        <v>0</v>
      </c>
      <c r="AI910" t="s">
        <v>492</v>
      </c>
      <c r="AJ910">
        <v>30.191782</v>
      </c>
      <c r="AK910" t="s">
        <v>493</v>
      </c>
      <c r="AL910">
        <v>-89.885244</v>
      </c>
      <c r="AM910">
        <v>100</v>
      </c>
      <c r="AN910">
        <v>1400</v>
      </c>
      <c r="AO910" t="s">
        <v>118</v>
      </c>
      <c r="AP910">
        <v>49</v>
      </c>
      <c r="AQ910">
        <v>135</v>
      </c>
      <c r="AR910">
        <v>-64</v>
      </c>
      <c r="AZ910">
        <v>1200</v>
      </c>
      <c r="BA910">
        <v>1</v>
      </c>
      <c r="BB910" t="str">
        <f t="shared" si="63"/>
        <v xml:space="preserve">N35DC   </v>
      </c>
      <c r="BC910">
        <v>1</v>
      </c>
      <c r="BE910">
        <v>0</v>
      </c>
      <c r="BF910">
        <v>0</v>
      </c>
      <c r="BG910">
        <v>0</v>
      </c>
      <c r="BH910">
        <v>1475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"17:47:16.756"</f>
        <v>17:47:16.756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6</v>
      </c>
      <c r="CP910" t="s">
        <v>119</v>
      </c>
      <c r="CQ910">
        <v>16</v>
      </c>
      <c r="CR910">
        <v>0</v>
      </c>
      <c r="CW910">
        <v>5632631</v>
      </c>
      <c r="CY910">
        <v>1</v>
      </c>
      <c r="CZ910">
        <v>0</v>
      </c>
      <c r="DA910">
        <v>0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"10/21/2020 17:47:08.779"</f>
        <v>10/21/2020 17:47:08.779</v>
      </c>
      <c r="C911" t="str">
        <f t="shared" si="62"/>
        <v>FFDFD3C0</v>
      </c>
      <c r="D911" t="s">
        <v>113</v>
      </c>
      <c r="E911">
        <v>4</v>
      </c>
      <c r="H911">
        <v>162</v>
      </c>
      <c r="I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"17:47:16.750"</f>
        <v>17:47:16.750</v>
      </c>
      <c r="T911" t="str">
        <f>"17:47:16.350"</f>
        <v>17:47:16.350</v>
      </c>
      <c r="U911" t="str">
        <f t="shared" si="61"/>
        <v>A3E2C2</v>
      </c>
      <c r="V911">
        <v>0</v>
      </c>
      <c r="W911">
        <v>0</v>
      </c>
      <c r="X911">
        <v>1</v>
      </c>
      <c r="Z911">
        <v>0</v>
      </c>
      <c r="AA911">
        <v>10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1</v>
      </c>
      <c r="AH911">
        <v>0</v>
      </c>
      <c r="AI911" t="s">
        <v>492</v>
      </c>
      <c r="AJ911">
        <v>30.191782</v>
      </c>
      <c r="AK911" t="s">
        <v>493</v>
      </c>
      <c r="AL911">
        <v>-89.885244</v>
      </c>
      <c r="AM911">
        <v>100</v>
      </c>
      <c r="AN911">
        <v>1400</v>
      </c>
      <c r="AO911" t="s">
        <v>118</v>
      </c>
      <c r="AP911">
        <v>49</v>
      </c>
      <c r="AQ911">
        <v>135</v>
      </c>
      <c r="AR911">
        <v>-64</v>
      </c>
      <c r="AZ911">
        <v>1200</v>
      </c>
      <c r="BA911">
        <v>1</v>
      </c>
      <c r="BB911" t="str">
        <f t="shared" si="63"/>
        <v xml:space="preserve">N35DC   </v>
      </c>
      <c r="BC911">
        <v>1</v>
      </c>
      <c r="BE911">
        <v>0</v>
      </c>
      <c r="BF911">
        <v>0</v>
      </c>
      <c r="BG911">
        <v>0</v>
      </c>
      <c r="BH911">
        <v>1475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"17:47:16.756"</f>
        <v>17:47:16.756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6</v>
      </c>
      <c r="CP911" t="s">
        <v>119</v>
      </c>
      <c r="CQ911">
        <v>16</v>
      </c>
      <c r="CR911">
        <v>0</v>
      </c>
      <c r="CW911">
        <v>5632631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"10/21/2020 17:47:08.779"</f>
        <v>10/21/2020 17:47:08.779</v>
      </c>
      <c r="C912" t="str">
        <f t="shared" si="62"/>
        <v>FFDFD3C0</v>
      </c>
      <c r="D912" t="s">
        <v>124</v>
      </c>
      <c r="E912">
        <v>2</v>
      </c>
      <c r="H912">
        <v>14</v>
      </c>
      <c r="I912" t="s">
        <v>125</v>
      </c>
      <c r="J912" t="s">
        <v>126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"17:47:16.750"</f>
        <v>17:47:16.750</v>
      </c>
      <c r="T912" t="str">
        <f>"17:47:16.350"</f>
        <v>17:47:16.350</v>
      </c>
      <c r="U912" t="str">
        <f t="shared" si="61"/>
        <v>A3E2C2</v>
      </c>
      <c r="V912">
        <v>0</v>
      </c>
      <c r="W912">
        <v>0</v>
      </c>
      <c r="X912">
        <v>1</v>
      </c>
      <c r="Z912">
        <v>0</v>
      </c>
      <c r="AA912">
        <v>10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1</v>
      </c>
      <c r="AH912">
        <v>0</v>
      </c>
      <c r="AI912" t="s">
        <v>492</v>
      </c>
      <c r="AJ912">
        <v>30.191782</v>
      </c>
      <c r="AK912" t="s">
        <v>493</v>
      </c>
      <c r="AL912">
        <v>-89.885244</v>
      </c>
      <c r="AM912">
        <v>100</v>
      </c>
      <c r="AN912">
        <v>1400</v>
      </c>
      <c r="AO912" t="s">
        <v>118</v>
      </c>
      <c r="AP912">
        <v>49</v>
      </c>
      <c r="AQ912">
        <v>135</v>
      </c>
      <c r="AR912">
        <v>-64</v>
      </c>
      <c r="AZ912">
        <v>1200</v>
      </c>
      <c r="BA912">
        <v>1</v>
      </c>
      <c r="BB912" t="str">
        <f t="shared" si="63"/>
        <v xml:space="preserve">N35DC   </v>
      </c>
      <c r="BC912">
        <v>1</v>
      </c>
      <c r="BE912">
        <v>0</v>
      </c>
      <c r="BF912">
        <v>0</v>
      </c>
      <c r="BG912">
        <v>0</v>
      </c>
      <c r="BH912">
        <v>1475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"17:47:16.756"</f>
        <v>17:47:16.756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6</v>
      </c>
      <c r="CP912" t="s">
        <v>119</v>
      </c>
      <c r="CQ912">
        <v>16</v>
      </c>
      <c r="CR912">
        <v>0</v>
      </c>
      <c r="CW912">
        <v>5632631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"10/21/2020 17:47:08.779"</f>
        <v>10/21/2020 17:47:08.779</v>
      </c>
      <c r="C913" t="str">
        <f t="shared" si="62"/>
        <v>FFDFD3C0</v>
      </c>
      <c r="D913" t="s">
        <v>133</v>
      </c>
      <c r="E913">
        <v>1</v>
      </c>
      <c r="F913">
        <v>1001</v>
      </c>
      <c r="G913" t="s">
        <v>114</v>
      </c>
      <c r="J913" t="s">
        <v>134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"17:47:16.750"</f>
        <v>17:47:16.750</v>
      </c>
      <c r="T913" t="str">
        <f>"17:47:16.350"</f>
        <v>17:47:16.350</v>
      </c>
      <c r="U913" t="str">
        <f t="shared" si="61"/>
        <v>A3E2C2</v>
      </c>
      <c r="V913">
        <v>0</v>
      </c>
      <c r="W913">
        <v>0</v>
      </c>
      <c r="X913">
        <v>1</v>
      </c>
      <c r="Z913">
        <v>0</v>
      </c>
      <c r="AA913">
        <v>10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1</v>
      </c>
      <c r="AH913">
        <v>0</v>
      </c>
      <c r="AI913" t="s">
        <v>492</v>
      </c>
      <c r="AJ913">
        <v>30.191782</v>
      </c>
      <c r="AK913" t="s">
        <v>493</v>
      </c>
      <c r="AL913">
        <v>-89.885244</v>
      </c>
      <c r="AM913">
        <v>100</v>
      </c>
      <c r="AN913">
        <v>1400</v>
      </c>
      <c r="AO913" t="s">
        <v>118</v>
      </c>
      <c r="AP913">
        <v>49</v>
      </c>
      <c r="AQ913">
        <v>135</v>
      </c>
      <c r="AR913">
        <v>-64</v>
      </c>
      <c r="AZ913">
        <v>1200</v>
      </c>
      <c r="BA913">
        <v>1</v>
      </c>
      <c r="BB913" t="str">
        <f t="shared" si="63"/>
        <v xml:space="preserve">N35DC   </v>
      </c>
      <c r="BC913">
        <v>1</v>
      </c>
      <c r="BE913">
        <v>0</v>
      </c>
      <c r="BF913">
        <v>0</v>
      </c>
      <c r="BG913">
        <v>0</v>
      </c>
      <c r="BH913">
        <v>1475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"17:47:16.756"</f>
        <v>17:47:16.756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6</v>
      </c>
      <c r="CP913" t="s">
        <v>119</v>
      </c>
      <c r="CQ913">
        <v>16</v>
      </c>
      <c r="CR913">
        <v>0</v>
      </c>
      <c r="CW913">
        <v>5632631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"10/21/2020 17:47:08.779"</f>
        <v>10/21/2020 17:47:08.779</v>
      </c>
      <c r="C914" t="str">
        <f t="shared" si="62"/>
        <v>FFDFD3C0</v>
      </c>
      <c r="D914" t="s">
        <v>128</v>
      </c>
      <c r="E914">
        <v>9</v>
      </c>
      <c r="H914">
        <v>257</v>
      </c>
      <c r="I914" t="s">
        <v>129</v>
      </c>
      <c r="J914" t="s">
        <v>126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"17:47:16.750"</f>
        <v>17:47:16.750</v>
      </c>
      <c r="T914" t="str">
        <f>"17:47:16.350"</f>
        <v>17:47:16.350</v>
      </c>
      <c r="U914" t="str">
        <f t="shared" si="61"/>
        <v>A3E2C2</v>
      </c>
      <c r="V914">
        <v>0</v>
      </c>
      <c r="W914">
        <v>0</v>
      </c>
      <c r="X914">
        <v>1</v>
      </c>
      <c r="Z914">
        <v>0</v>
      </c>
      <c r="AA914">
        <v>10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1</v>
      </c>
      <c r="AH914">
        <v>0</v>
      </c>
      <c r="AI914" t="s">
        <v>492</v>
      </c>
      <c r="AJ914">
        <v>30.191782</v>
      </c>
      <c r="AK914" t="s">
        <v>493</v>
      </c>
      <c r="AL914">
        <v>-89.885244</v>
      </c>
      <c r="AM914">
        <v>100</v>
      </c>
      <c r="AN914">
        <v>1400</v>
      </c>
      <c r="AO914" t="s">
        <v>118</v>
      </c>
      <c r="AP914">
        <v>49</v>
      </c>
      <c r="AQ914">
        <v>135</v>
      </c>
      <c r="AR914">
        <v>-64</v>
      </c>
      <c r="AZ914">
        <v>1200</v>
      </c>
      <c r="BA914">
        <v>1</v>
      </c>
      <c r="BB914" t="str">
        <f t="shared" si="63"/>
        <v xml:space="preserve">N35DC   </v>
      </c>
      <c r="BC914">
        <v>1</v>
      </c>
      <c r="BE914">
        <v>0</v>
      </c>
      <c r="BF914">
        <v>0</v>
      </c>
      <c r="BG914">
        <v>0</v>
      </c>
      <c r="BH914">
        <v>1475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"17:47:16.756"</f>
        <v>17:47:16.756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6</v>
      </c>
      <c r="CP914" t="s">
        <v>119</v>
      </c>
      <c r="CQ914">
        <v>16</v>
      </c>
      <c r="CR914">
        <v>0</v>
      </c>
      <c r="CW914">
        <v>5632631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"10/21/2020 17:47:11.789"</f>
        <v>10/21/2020 17:47:11.789</v>
      </c>
      <c r="C915" t="str">
        <f t="shared" si="62"/>
        <v>FFDFD3C0</v>
      </c>
      <c r="D915" t="s">
        <v>128</v>
      </c>
      <c r="E915">
        <v>9</v>
      </c>
      <c r="H915">
        <v>257</v>
      </c>
      <c r="I915" t="s">
        <v>129</v>
      </c>
      <c r="J915" t="s">
        <v>126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ref="S915:T919" si="64">"17:47:19.703"</f>
        <v>17:47:19.703</v>
      </c>
      <c r="T915" t="str">
        <f t="shared" si="64"/>
        <v>17:47:19.703</v>
      </c>
      <c r="U915" t="str">
        <f t="shared" si="61"/>
        <v>A3E2C2</v>
      </c>
      <c r="V915">
        <v>0</v>
      </c>
      <c r="W915">
        <v>0</v>
      </c>
      <c r="X915">
        <v>1</v>
      </c>
      <c r="Z915">
        <v>0</v>
      </c>
      <c r="AA915">
        <v>10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1</v>
      </c>
      <c r="AH915">
        <v>0</v>
      </c>
      <c r="AI915" t="s">
        <v>494</v>
      </c>
      <c r="AJ915">
        <v>30.193626999999999</v>
      </c>
      <c r="AK915" t="s">
        <v>495</v>
      </c>
      <c r="AL915">
        <v>-89.884472000000002</v>
      </c>
      <c r="AM915">
        <v>100</v>
      </c>
      <c r="AN915">
        <v>1400</v>
      </c>
      <c r="AO915" t="s">
        <v>118</v>
      </c>
      <c r="AP915">
        <v>50</v>
      </c>
      <c r="AQ915">
        <v>135</v>
      </c>
      <c r="AR915">
        <v>64</v>
      </c>
      <c r="AZ915">
        <v>1200</v>
      </c>
      <c r="BA915">
        <v>1</v>
      </c>
      <c r="BB915" t="str">
        <f t="shared" si="63"/>
        <v xml:space="preserve">N35DC   </v>
      </c>
      <c r="BC915">
        <v>1</v>
      </c>
      <c r="BE915">
        <v>0</v>
      </c>
      <c r="BF915">
        <v>0</v>
      </c>
      <c r="BG915">
        <v>0</v>
      </c>
      <c r="BH915">
        <v>1475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"17:47:19.711"</f>
        <v>17:47:19.711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6</v>
      </c>
      <c r="CP915" t="s">
        <v>119</v>
      </c>
      <c r="CQ915">
        <v>341</v>
      </c>
      <c r="CR915">
        <v>0</v>
      </c>
      <c r="CW915">
        <v>16735753</v>
      </c>
      <c r="CY915">
        <v>1</v>
      </c>
      <c r="CZ915">
        <v>0</v>
      </c>
      <c r="DA915">
        <v>0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"10/21/2020 17:47:11.789"</f>
        <v>10/21/2020 17:47:11.789</v>
      </c>
      <c r="C916" t="str">
        <f t="shared" si="62"/>
        <v>FFDFD3C0</v>
      </c>
      <c r="D916" t="s">
        <v>133</v>
      </c>
      <c r="E916">
        <v>1</v>
      </c>
      <c r="F916">
        <v>1001</v>
      </c>
      <c r="G916" t="s">
        <v>114</v>
      </c>
      <c r="J916" t="s">
        <v>134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64"/>
        <v>17:47:19.703</v>
      </c>
      <c r="T916" t="str">
        <f t="shared" si="64"/>
        <v>17:47:19.703</v>
      </c>
      <c r="U916" t="str">
        <f t="shared" si="61"/>
        <v>A3E2C2</v>
      </c>
      <c r="V916">
        <v>0</v>
      </c>
      <c r="W916">
        <v>0</v>
      </c>
      <c r="X916">
        <v>1</v>
      </c>
      <c r="Z916">
        <v>0</v>
      </c>
      <c r="AA916">
        <v>10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1</v>
      </c>
      <c r="AH916">
        <v>0</v>
      </c>
      <c r="AI916" t="s">
        <v>494</v>
      </c>
      <c r="AJ916">
        <v>30.193626999999999</v>
      </c>
      <c r="AK916" t="s">
        <v>495</v>
      </c>
      <c r="AL916">
        <v>-89.884472000000002</v>
      </c>
      <c r="AM916">
        <v>100</v>
      </c>
      <c r="AN916">
        <v>1400</v>
      </c>
      <c r="AO916" t="s">
        <v>118</v>
      </c>
      <c r="AP916">
        <v>50</v>
      </c>
      <c r="AQ916">
        <v>135</v>
      </c>
      <c r="AR916">
        <v>64</v>
      </c>
      <c r="AZ916">
        <v>1200</v>
      </c>
      <c r="BA916">
        <v>1</v>
      </c>
      <c r="BB916" t="str">
        <f t="shared" si="63"/>
        <v xml:space="preserve">N35DC   </v>
      </c>
      <c r="BC916">
        <v>1</v>
      </c>
      <c r="BE916">
        <v>0</v>
      </c>
      <c r="BF916">
        <v>0</v>
      </c>
      <c r="BG916">
        <v>0</v>
      </c>
      <c r="BH916">
        <v>1475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"17:47:19.711"</f>
        <v>17:47:19.711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6</v>
      </c>
      <c r="CP916" t="s">
        <v>119</v>
      </c>
      <c r="CQ916">
        <v>341</v>
      </c>
      <c r="CR916">
        <v>0</v>
      </c>
      <c r="CW916">
        <v>16735753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"10/21/2020 17:47:11.789"</f>
        <v>10/21/2020 17:47:11.789</v>
      </c>
      <c r="C917" t="str">
        <f t="shared" si="62"/>
        <v>FFDFD3C0</v>
      </c>
      <c r="D917" t="s">
        <v>130</v>
      </c>
      <c r="E917">
        <v>3</v>
      </c>
      <c r="F917">
        <v>2003</v>
      </c>
      <c r="G917" t="s">
        <v>131</v>
      </c>
      <c r="J917" t="s">
        <v>132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64"/>
        <v>17:47:19.703</v>
      </c>
      <c r="T917" t="str">
        <f t="shared" si="64"/>
        <v>17:47:19.703</v>
      </c>
      <c r="U917" t="str">
        <f t="shared" si="61"/>
        <v>A3E2C2</v>
      </c>
      <c r="V917">
        <v>0</v>
      </c>
      <c r="W917">
        <v>0</v>
      </c>
      <c r="X917">
        <v>1</v>
      </c>
      <c r="Z917">
        <v>0</v>
      </c>
      <c r="AA917">
        <v>10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1</v>
      </c>
      <c r="AH917">
        <v>0</v>
      </c>
      <c r="AI917" t="s">
        <v>494</v>
      </c>
      <c r="AJ917">
        <v>30.193626999999999</v>
      </c>
      <c r="AK917" t="s">
        <v>495</v>
      </c>
      <c r="AL917">
        <v>-89.884472000000002</v>
      </c>
      <c r="AM917">
        <v>100</v>
      </c>
      <c r="AN917">
        <v>1400</v>
      </c>
      <c r="AO917" t="s">
        <v>118</v>
      </c>
      <c r="AP917">
        <v>50</v>
      </c>
      <c r="AQ917">
        <v>135</v>
      </c>
      <c r="AR917">
        <v>64</v>
      </c>
      <c r="AZ917">
        <v>1200</v>
      </c>
      <c r="BA917">
        <v>1</v>
      </c>
      <c r="BB917" t="str">
        <f t="shared" si="63"/>
        <v xml:space="preserve">N35DC   </v>
      </c>
      <c r="BC917">
        <v>1</v>
      </c>
      <c r="BE917">
        <v>0</v>
      </c>
      <c r="BF917">
        <v>0</v>
      </c>
      <c r="BG917">
        <v>0</v>
      </c>
      <c r="BH917">
        <v>1475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"17:47:19.711"</f>
        <v>17:47:19.711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6</v>
      </c>
      <c r="CP917" t="s">
        <v>119</v>
      </c>
      <c r="CQ917">
        <v>341</v>
      </c>
      <c r="CR917">
        <v>0</v>
      </c>
      <c r="CW917">
        <v>16735753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"10/21/2020 17:47:11.789"</f>
        <v>10/21/2020 17:47:11.789</v>
      </c>
      <c r="C918" t="str">
        <f t="shared" si="62"/>
        <v>FFDFD3C0</v>
      </c>
      <c r="D918" t="s">
        <v>113</v>
      </c>
      <c r="E918">
        <v>4</v>
      </c>
      <c r="H918">
        <v>162</v>
      </c>
      <c r="I918" t="s">
        <v>114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64"/>
        <v>17:47:19.703</v>
      </c>
      <c r="T918" t="str">
        <f t="shared" si="64"/>
        <v>17:47:19.703</v>
      </c>
      <c r="U918" t="str">
        <f t="shared" si="61"/>
        <v>A3E2C2</v>
      </c>
      <c r="V918">
        <v>0</v>
      </c>
      <c r="W918">
        <v>0</v>
      </c>
      <c r="X918">
        <v>1</v>
      </c>
      <c r="Z918">
        <v>0</v>
      </c>
      <c r="AA918">
        <v>10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1</v>
      </c>
      <c r="AH918">
        <v>0</v>
      </c>
      <c r="AI918" t="s">
        <v>494</v>
      </c>
      <c r="AJ918">
        <v>30.193626999999999</v>
      </c>
      <c r="AK918" t="s">
        <v>495</v>
      </c>
      <c r="AL918">
        <v>-89.884472000000002</v>
      </c>
      <c r="AM918">
        <v>100</v>
      </c>
      <c r="AN918">
        <v>1400</v>
      </c>
      <c r="AO918" t="s">
        <v>118</v>
      </c>
      <c r="AP918">
        <v>50</v>
      </c>
      <c r="AQ918">
        <v>135</v>
      </c>
      <c r="AR918">
        <v>64</v>
      </c>
      <c r="AZ918">
        <v>1200</v>
      </c>
      <c r="BA918">
        <v>1</v>
      </c>
      <c r="BB918" t="str">
        <f t="shared" si="63"/>
        <v xml:space="preserve">N35DC   </v>
      </c>
      <c r="BC918">
        <v>1</v>
      </c>
      <c r="BE918">
        <v>0</v>
      </c>
      <c r="BF918">
        <v>0</v>
      </c>
      <c r="BG918">
        <v>0</v>
      </c>
      <c r="BH918">
        <v>1475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"17:47:19.711"</f>
        <v>17:47:19.711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6</v>
      </c>
      <c r="CP918" t="s">
        <v>119</v>
      </c>
      <c r="CQ918">
        <v>341</v>
      </c>
      <c r="CR918">
        <v>0</v>
      </c>
      <c r="CW918">
        <v>16735753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"10/21/2020 17:47:11.789"</f>
        <v>10/21/2020 17:47:11.789</v>
      </c>
      <c r="C919" t="str">
        <f t="shared" si="62"/>
        <v>FFDFD3C0</v>
      </c>
      <c r="D919" t="s">
        <v>124</v>
      </c>
      <c r="E919">
        <v>2</v>
      </c>
      <c r="H919">
        <v>14</v>
      </c>
      <c r="I919" t="s">
        <v>125</v>
      </c>
      <c r="J919" t="s">
        <v>126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64"/>
        <v>17:47:19.703</v>
      </c>
      <c r="T919" t="str">
        <f t="shared" si="64"/>
        <v>17:47:19.703</v>
      </c>
      <c r="U919" t="str">
        <f t="shared" si="61"/>
        <v>A3E2C2</v>
      </c>
      <c r="V919">
        <v>0</v>
      </c>
      <c r="W919">
        <v>0</v>
      </c>
      <c r="X919">
        <v>1</v>
      </c>
      <c r="Z919">
        <v>0</v>
      </c>
      <c r="AA919">
        <v>10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1</v>
      </c>
      <c r="AH919">
        <v>0</v>
      </c>
      <c r="AI919" t="s">
        <v>494</v>
      </c>
      <c r="AJ919">
        <v>30.193626999999999</v>
      </c>
      <c r="AK919" t="s">
        <v>495</v>
      </c>
      <c r="AL919">
        <v>-89.884472000000002</v>
      </c>
      <c r="AM919">
        <v>100</v>
      </c>
      <c r="AN919">
        <v>1400</v>
      </c>
      <c r="AO919" t="s">
        <v>118</v>
      </c>
      <c r="AP919">
        <v>50</v>
      </c>
      <c r="AQ919">
        <v>135</v>
      </c>
      <c r="AR919">
        <v>64</v>
      </c>
      <c r="AZ919">
        <v>1200</v>
      </c>
      <c r="BA919">
        <v>1</v>
      </c>
      <c r="BB919" t="str">
        <f t="shared" si="63"/>
        <v xml:space="preserve">N35DC   </v>
      </c>
      <c r="BC919">
        <v>1</v>
      </c>
      <c r="BE919">
        <v>0</v>
      </c>
      <c r="BF919">
        <v>0</v>
      </c>
      <c r="BG919">
        <v>0</v>
      </c>
      <c r="BH919">
        <v>1475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"17:47:19.711"</f>
        <v>17:47:19.711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6</v>
      </c>
      <c r="CP919" t="s">
        <v>119</v>
      </c>
      <c r="CQ919">
        <v>341</v>
      </c>
      <c r="CR919">
        <v>0</v>
      </c>
      <c r="CW919">
        <v>16735753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"10/21/2020 17:47:12.673"</f>
        <v>10/21/2020 17:47:12.673</v>
      </c>
      <c r="C920" t="str">
        <f t="shared" si="62"/>
        <v>FFDFD3C0</v>
      </c>
      <c r="D920" t="s">
        <v>130</v>
      </c>
      <c r="E920">
        <v>3</v>
      </c>
      <c r="F920">
        <v>2003</v>
      </c>
      <c r="G920" t="s">
        <v>131</v>
      </c>
      <c r="J920" t="s">
        <v>132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"17:47:20.609"</f>
        <v>17:47:20.609</v>
      </c>
      <c r="T920" t="str">
        <f>"17:47:20.209"</f>
        <v>17:47:20.209</v>
      </c>
      <c r="U920" t="str">
        <f t="shared" si="61"/>
        <v>A3E2C2</v>
      </c>
      <c r="V920">
        <v>0</v>
      </c>
      <c r="W920">
        <v>0</v>
      </c>
      <c r="X920">
        <v>1</v>
      </c>
      <c r="Z920">
        <v>0</v>
      </c>
      <c r="AA920">
        <v>10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1</v>
      </c>
      <c r="AH920">
        <v>0</v>
      </c>
      <c r="AI920" t="s">
        <v>496</v>
      </c>
      <c r="AJ920">
        <v>30.194206000000001</v>
      </c>
      <c r="AK920" t="s">
        <v>497</v>
      </c>
      <c r="AL920">
        <v>-89.884257000000005</v>
      </c>
      <c r="AM920">
        <v>100</v>
      </c>
      <c r="AN920">
        <v>1400</v>
      </c>
      <c r="AO920" t="s">
        <v>118</v>
      </c>
      <c r="AP920">
        <v>49</v>
      </c>
      <c r="AQ920">
        <v>135</v>
      </c>
      <c r="AR920">
        <v>64</v>
      </c>
      <c r="AZ920">
        <v>1200</v>
      </c>
      <c r="BA920">
        <v>1</v>
      </c>
      <c r="BB920" t="str">
        <f t="shared" si="63"/>
        <v xml:space="preserve">N35DC   </v>
      </c>
      <c r="BC920">
        <v>1</v>
      </c>
      <c r="BE920">
        <v>0</v>
      </c>
      <c r="BF920">
        <v>0</v>
      </c>
      <c r="BG920">
        <v>0</v>
      </c>
      <c r="BH920">
        <v>1475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"17:47:20.611"</f>
        <v>17:47:20.611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6</v>
      </c>
      <c r="CP920" t="s">
        <v>119</v>
      </c>
      <c r="CQ920">
        <v>16</v>
      </c>
      <c r="CR920">
        <v>0</v>
      </c>
      <c r="CW920">
        <v>5635281</v>
      </c>
      <c r="CY920">
        <v>1</v>
      </c>
      <c r="CZ920">
        <v>0</v>
      </c>
      <c r="DA920">
        <v>0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"10/21/2020 17:47:12.673"</f>
        <v>10/21/2020 17:47:12.673</v>
      </c>
      <c r="C921" t="str">
        <f t="shared" si="62"/>
        <v>FFDFD3C0</v>
      </c>
      <c r="D921" t="s">
        <v>113</v>
      </c>
      <c r="E921">
        <v>4</v>
      </c>
      <c r="H921">
        <v>162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"17:47:20.609"</f>
        <v>17:47:20.609</v>
      </c>
      <c r="T921" t="str">
        <f>"17:47:20.209"</f>
        <v>17:47:20.209</v>
      </c>
      <c r="U921" t="str">
        <f t="shared" si="61"/>
        <v>A3E2C2</v>
      </c>
      <c r="V921">
        <v>0</v>
      </c>
      <c r="W921">
        <v>0</v>
      </c>
      <c r="X921">
        <v>1</v>
      </c>
      <c r="Z921">
        <v>0</v>
      </c>
      <c r="AA921">
        <v>10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1</v>
      </c>
      <c r="AH921">
        <v>0</v>
      </c>
      <c r="AI921" t="s">
        <v>496</v>
      </c>
      <c r="AJ921">
        <v>30.194206000000001</v>
      </c>
      <c r="AK921" t="s">
        <v>497</v>
      </c>
      <c r="AL921">
        <v>-89.884257000000005</v>
      </c>
      <c r="AM921">
        <v>100</v>
      </c>
      <c r="AN921">
        <v>1400</v>
      </c>
      <c r="AO921" t="s">
        <v>118</v>
      </c>
      <c r="AP921">
        <v>49</v>
      </c>
      <c r="AQ921">
        <v>135</v>
      </c>
      <c r="AR921">
        <v>64</v>
      </c>
      <c r="AZ921">
        <v>1200</v>
      </c>
      <c r="BA921">
        <v>1</v>
      </c>
      <c r="BB921" t="str">
        <f t="shared" si="63"/>
        <v xml:space="preserve">N35DC   </v>
      </c>
      <c r="BC921">
        <v>1</v>
      </c>
      <c r="BE921">
        <v>0</v>
      </c>
      <c r="BF921">
        <v>0</v>
      </c>
      <c r="BG921">
        <v>0</v>
      </c>
      <c r="BH921">
        <v>1475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"17:47:20.611"</f>
        <v>17:47:20.611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6</v>
      </c>
      <c r="CP921" t="s">
        <v>119</v>
      </c>
      <c r="CQ921">
        <v>16</v>
      </c>
      <c r="CR921">
        <v>0</v>
      </c>
      <c r="CW921">
        <v>5635281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"10/21/2020 17:47:12.673"</f>
        <v>10/21/2020 17:47:12.673</v>
      </c>
      <c r="C922" t="str">
        <f t="shared" si="62"/>
        <v>FFDFD3C0</v>
      </c>
      <c r="D922" t="s">
        <v>124</v>
      </c>
      <c r="E922">
        <v>2</v>
      </c>
      <c r="H922">
        <v>14</v>
      </c>
      <c r="I922" t="s">
        <v>125</v>
      </c>
      <c r="J922" t="s">
        <v>126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"17:47:20.609"</f>
        <v>17:47:20.609</v>
      </c>
      <c r="T922" t="str">
        <f>"17:47:20.209"</f>
        <v>17:47:20.209</v>
      </c>
      <c r="U922" t="str">
        <f t="shared" si="61"/>
        <v>A3E2C2</v>
      </c>
      <c r="V922">
        <v>0</v>
      </c>
      <c r="W922">
        <v>0</v>
      </c>
      <c r="X922">
        <v>1</v>
      </c>
      <c r="Z922">
        <v>0</v>
      </c>
      <c r="AA922">
        <v>10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1</v>
      </c>
      <c r="AH922">
        <v>0</v>
      </c>
      <c r="AI922" t="s">
        <v>496</v>
      </c>
      <c r="AJ922">
        <v>30.194206000000001</v>
      </c>
      <c r="AK922" t="s">
        <v>497</v>
      </c>
      <c r="AL922">
        <v>-89.884257000000005</v>
      </c>
      <c r="AM922">
        <v>100</v>
      </c>
      <c r="AN922">
        <v>1400</v>
      </c>
      <c r="AO922" t="s">
        <v>118</v>
      </c>
      <c r="AP922">
        <v>49</v>
      </c>
      <c r="AQ922">
        <v>135</v>
      </c>
      <c r="AR922">
        <v>64</v>
      </c>
      <c r="AZ922">
        <v>1200</v>
      </c>
      <c r="BA922">
        <v>1</v>
      </c>
      <c r="BB922" t="str">
        <f t="shared" si="63"/>
        <v xml:space="preserve">N35DC   </v>
      </c>
      <c r="BC922">
        <v>1</v>
      </c>
      <c r="BE922">
        <v>0</v>
      </c>
      <c r="BF922">
        <v>0</v>
      </c>
      <c r="BG922">
        <v>0</v>
      </c>
      <c r="BH922">
        <v>1475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"17:47:20.611"</f>
        <v>17:47:20.611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6</v>
      </c>
      <c r="CP922" t="s">
        <v>119</v>
      </c>
      <c r="CQ922">
        <v>16</v>
      </c>
      <c r="CR922">
        <v>0</v>
      </c>
      <c r="CW922">
        <v>5635281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"10/21/2020 17:47:12.673"</f>
        <v>10/21/2020 17:47:12.673</v>
      </c>
      <c r="C923" t="str">
        <f t="shared" si="62"/>
        <v>FFDFD3C0</v>
      </c>
      <c r="D923" t="s">
        <v>128</v>
      </c>
      <c r="E923">
        <v>9</v>
      </c>
      <c r="H923">
        <v>257</v>
      </c>
      <c r="I923" t="s">
        <v>129</v>
      </c>
      <c r="J923" t="s">
        <v>126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"17:47:20.609"</f>
        <v>17:47:20.609</v>
      </c>
      <c r="T923" t="str">
        <f>"17:47:20.209"</f>
        <v>17:47:20.209</v>
      </c>
      <c r="U923" t="str">
        <f t="shared" si="61"/>
        <v>A3E2C2</v>
      </c>
      <c r="V923">
        <v>0</v>
      </c>
      <c r="W923">
        <v>0</v>
      </c>
      <c r="X923">
        <v>1</v>
      </c>
      <c r="Z923">
        <v>0</v>
      </c>
      <c r="AA923">
        <v>10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1</v>
      </c>
      <c r="AH923">
        <v>0</v>
      </c>
      <c r="AI923" t="s">
        <v>496</v>
      </c>
      <c r="AJ923">
        <v>30.194206000000001</v>
      </c>
      <c r="AK923" t="s">
        <v>497</v>
      </c>
      <c r="AL923">
        <v>-89.884257000000005</v>
      </c>
      <c r="AM923">
        <v>100</v>
      </c>
      <c r="AN923">
        <v>1400</v>
      </c>
      <c r="AO923" t="s">
        <v>118</v>
      </c>
      <c r="AP923">
        <v>49</v>
      </c>
      <c r="AQ923">
        <v>135</v>
      </c>
      <c r="AR923">
        <v>64</v>
      </c>
      <c r="AZ923">
        <v>1200</v>
      </c>
      <c r="BA923">
        <v>1</v>
      </c>
      <c r="BB923" t="str">
        <f t="shared" si="63"/>
        <v xml:space="preserve">N35DC   </v>
      </c>
      <c r="BC923">
        <v>1</v>
      </c>
      <c r="BE923">
        <v>0</v>
      </c>
      <c r="BF923">
        <v>0</v>
      </c>
      <c r="BG923">
        <v>0</v>
      </c>
      <c r="BH923">
        <v>1475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"17:47:20.611"</f>
        <v>17:47:20.611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6</v>
      </c>
      <c r="CP923" t="s">
        <v>119</v>
      </c>
      <c r="CQ923">
        <v>16</v>
      </c>
      <c r="CR923">
        <v>0</v>
      </c>
      <c r="CW923">
        <v>5635281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"10/21/2020 17:47:12.673"</f>
        <v>10/21/2020 17:47:12.673</v>
      </c>
      <c r="C924" t="str">
        <f t="shared" si="62"/>
        <v>FFDFD3C0</v>
      </c>
      <c r="D924" t="s">
        <v>133</v>
      </c>
      <c r="E924">
        <v>1</v>
      </c>
      <c r="F924">
        <v>1001</v>
      </c>
      <c r="G924" t="s">
        <v>114</v>
      </c>
      <c r="J924" t="s">
        <v>134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"17:47:20.609"</f>
        <v>17:47:20.609</v>
      </c>
      <c r="T924" t="str">
        <f>"17:47:20.209"</f>
        <v>17:47:20.209</v>
      </c>
      <c r="U924" t="str">
        <f t="shared" si="61"/>
        <v>A3E2C2</v>
      </c>
      <c r="V924">
        <v>0</v>
      </c>
      <c r="W924">
        <v>0</v>
      </c>
      <c r="X924">
        <v>1</v>
      </c>
      <c r="Z924">
        <v>0</v>
      </c>
      <c r="AA924">
        <v>10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1</v>
      </c>
      <c r="AH924">
        <v>0</v>
      </c>
      <c r="AI924" t="s">
        <v>496</v>
      </c>
      <c r="AJ924">
        <v>30.194206000000001</v>
      </c>
      <c r="AK924" t="s">
        <v>497</v>
      </c>
      <c r="AL924">
        <v>-89.884257000000005</v>
      </c>
      <c r="AM924">
        <v>100</v>
      </c>
      <c r="AN924">
        <v>1400</v>
      </c>
      <c r="AO924" t="s">
        <v>118</v>
      </c>
      <c r="AP924">
        <v>49</v>
      </c>
      <c r="AQ924">
        <v>135</v>
      </c>
      <c r="AR924">
        <v>64</v>
      </c>
      <c r="AZ924">
        <v>1200</v>
      </c>
      <c r="BA924">
        <v>1</v>
      </c>
      <c r="BB924" t="str">
        <f t="shared" si="63"/>
        <v xml:space="preserve">N35DC   </v>
      </c>
      <c r="BC924">
        <v>1</v>
      </c>
      <c r="BE924">
        <v>0</v>
      </c>
      <c r="BF924">
        <v>0</v>
      </c>
      <c r="BG924">
        <v>0</v>
      </c>
      <c r="BH924">
        <v>1475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"17:47:20.611"</f>
        <v>17:47:20.611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6</v>
      </c>
      <c r="CP924" t="s">
        <v>119</v>
      </c>
      <c r="CQ924">
        <v>16</v>
      </c>
      <c r="CR924">
        <v>0</v>
      </c>
      <c r="CW924">
        <v>5635281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"10/21/2020 17:47:13.685"</f>
        <v>10/21/2020 17:47:13.685</v>
      </c>
      <c r="C925" t="str">
        <f t="shared" si="62"/>
        <v>FFDFD3C0</v>
      </c>
      <c r="D925" t="s">
        <v>130</v>
      </c>
      <c r="E925">
        <v>3</v>
      </c>
      <c r="F925">
        <v>2003</v>
      </c>
      <c r="G925" t="s">
        <v>131</v>
      </c>
      <c r="J925" t="s">
        <v>132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ref="S925:T929" si="65">"17:47:21.625"</f>
        <v>17:47:21.625</v>
      </c>
      <c r="T925" t="str">
        <f t="shared" si="65"/>
        <v>17:47:21.625</v>
      </c>
      <c r="U925" t="str">
        <f t="shared" si="61"/>
        <v>A3E2C2</v>
      </c>
      <c r="V925">
        <v>0</v>
      </c>
      <c r="W925">
        <v>0</v>
      </c>
      <c r="X925">
        <v>1</v>
      </c>
      <c r="Z925">
        <v>0</v>
      </c>
      <c r="AA925">
        <v>10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1</v>
      </c>
      <c r="AH925">
        <v>0</v>
      </c>
      <c r="AI925" t="s">
        <v>498</v>
      </c>
      <c r="AJ925">
        <v>30.194828999999999</v>
      </c>
      <c r="AK925" t="s">
        <v>499</v>
      </c>
      <c r="AL925">
        <v>-89.883934999999994</v>
      </c>
      <c r="AM925">
        <v>100</v>
      </c>
      <c r="AN925">
        <v>1400</v>
      </c>
      <c r="AO925" t="s">
        <v>118</v>
      </c>
      <c r="AP925">
        <v>50</v>
      </c>
      <c r="AQ925">
        <v>135</v>
      </c>
      <c r="AR925">
        <v>0</v>
      </c>
      <c r="AZ925">
        <v>1200</v>
      </c>
      <c r="BA925">
        <v>1</v>
      </c>
      <c r="BB925" t="str">
        <f t="shared" si="63"/>
        <v xml:space="preserve">N35DC   </v>
      </c>
      <c r="BC925">
        <v>1</v>
      </c>
      <c r="BE925">
        <v>0</v>
      </c>
      <c r="BF925">
        <v>0</v>
      </c>
      <c r="BG925">
        <v>0</v>
      </c>
      <c r="BH925">
        <v>1475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"17:47:21.631"</f>
        <v>17:47:21.631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341</v>
      </c>
      <c r="CR925">
        <v>0</v>
      </c>
      <c r="CW925">
        <v>16737221</v>
      </c>
      <c r="CY925">
        <v>1</v>
      </c>
      <c r="CZ925">
        <v>0</v>
      </c>
      <c r="DA925">
        <v>0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"10/21/2020 17:47:13.685"</f>
        <v>10/21/2020 17:47:13.685</v>
      </c>
      <c r="C926" t="str">
        <f t="shared" si="62"/>
        <v>FFDFD3C0</v>
      </c>
      <c r="D926" t="s">
        <v>113</v>
      </c>
      <c r="E926">
        <v>4</v>
      </c>
      <c r="H926">
        <v>162</v>
      </c>
      <c r="I926" t="s">
        <v>114</v>
      </c>
      <c r="J926" t="s">
        <v>115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65"/>
        <v>17:47:21.625</v>
      </c>
      <c r="T926" t="str">
        <f t="shared" si="65"/>
        <v>17:47:21.625</v>
      </c>
      <c r="U926" t="str">
        <f t="shared" si="61"/>
        <v>A3E2C2</v>
      </c>
      <c r="V926">
        <v>0</v>
      </c>
      <c r="W926">
        <v>0</v>
      </c>
      <c r="X926">
        <v>1</v>
      </c>
      <c r="Z926">
        <v>0</v>
      </c>
      <c r="AA926">
        <v>10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1</v>
      </c>
      <c r="AH926">
        <v>0</v>
      </c>
      <c r="AI926" t="s">
        <v>498</v>
      </c>
      <c r="AJ926">
        <v>30.194828999999999</v>
      </c>
      <c r="AK926" t="s">
        <v>499</v>
      </c>
      <c r="AL926">
        <v>-89.883934999999994</v>
      </c>
      <c r="AM926">
        <v>100</v>
      </c>
      <c r="AN926">
        <v>1400</v>
      </c>
      <c r="AO926" t="s">
        <v>118</v>
      </c>
      <c r="AP926">
        <v>50</v>
      </c>
      <c r="AQ926">
        <v>135</v>
      </c>
      <c r="AR926">
        <v>0</v>
      </c>
      <c r="AZ926">
        <v>1200</v>
      </c>
      <c r="BA926">
        <v>1</v>
      </c>
      <c r="BB926" t="str">
        <f t="shared" si="63"/>
        <v xml:space="preserve">N35DC   </v>
      </c>
      <c r="BC926">
        <v>1</v>
      </c>
      <c r="BE926">
        <v>0</v>
      </c>
      <c r="BF926">
        <v>0</v>
      </c>
      <c r="BG926">
        <v>0</v>
      </c>
      <c r="BH926">
        <v>1475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"17:47:21.631"</f>
        <v>17:47:21.631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341</v>
      </c>
      <c r="CR926">
        <v>0</v>
      </c>
      <c r="CW926">
        <v>16737221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"10/21/2020 17:47:13.685"</f>
        <v>10/21/2020 17:47:13.685</v>
      </c>
      <c r="C927" t="str">
        <f t="shared" si="62"/>
        <v>FFDFD3C0</v>
      </c>
      <c r="D927" t="s">
        <v>124</v>
      </c>
      <c r="E927">
        <v>2</v>
      </c>
      <c r="H927">
        <v>14</v>
      </c>
      <c r="I927" t="s">
        <v>125</v>
      </c>
      <c r="J927" t="s">
        <v>126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65"/>
        <v>17:47:21.625</v>
      </c>
      <c r="T927" t="str">
        <f t="shared" si="65"/>
        <v>17:47:21.625</v>
      </c>
      <c r="U927" t="str">
        <f t="shared" si="61"/>
        <v>A3E2C2</v>
      </c>
      <c r="V927">
        <v>0</v>
      </c>
      <c r="W927">
        <v>0</v>
      </c>
      <c r="X927">
        <v>1</v>
      </c>
      <c r="Z927">
        <v>0</v>
      </c>
      <c r="AA927">
        <v>10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1</v>
      </c>
      <c r="AH927">
        <v>0</v>
      </c>
      <c r="AI927" t="s">
        <v>498</v>
      </c>
      <c r="AJ927">
        <v>30.194828999999999</v>
      </c>
      <c r="AK927" t="s">
        <v>499</v>
      </c>
      <c r="AL927">
        <v>-89.883934999999994</v>
      </c>
      <c r="AM927">
        <v>100</v>
      </c>
      <c r="AN927">
        <v>1400</v>
      </c>
      <c r="AO927" t="s">
        <v>118</v>
      </c>
      <c r="AP927">
        <v>50</v>
      </c>
      <c r="AQ927">
        <v>135</v>
      </c>
      <c r="AR927">
        <v>0</v>
      </c>
      <c r="AZ927">
        <v>1200</v>
      </c>
      <c r="BA927">
        <v>1</v>
      </c>
      <c r="BB927" t="str">
        <f t="shared" si="63"/>
        <v xml:space="preserve">N35DC   </v>
      </c>
      <c r="BC927">
        <v>1</v>
      </c>
      <c r="BE927">
        <v>0</v>
      </c>
      <c r="BF927">
        <v>0</v>
      </c>
      <c r="BG927">
        <v>0</v>
      </c>
      <c r="BH927">
        <v>1475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"17:47:21.631"</f>
        <v>17:47:21.631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341</v>
      </c>
      <c r="CR927">
        <v>0</v>
      </c>
      <c r="CW927">
        <v>16737221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"10/21/2020 17:47:13.685"</f>
        <v>10/21/2020 17:47:13.685</v>
      </c>
      <c r="C928" t="str">
        <f t="shared" si="62"/>
        <v>FFDFD3C0</v>
      </c>
      <c r="D928" t="s">
        <v>128</v>
      </c>
      <c r="E928">
        <v>9</v>
      </c>
      <c r="H928">
        <v>257</v>
      </c>
      <c r="I928" t="s">
        <v>129</v>
      </c>
      <c r="J928" t="s">
        <v>126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65"/>
        <v>17:47:21.625</v>
      </c>
      <c r="T928" t="str">
        <f t="shared" si="65"/>
        <v>17:47:21.625</v>
      </c>
      <c r="U928" t="str">
        <f t="shared" si="61"/>
        <v>A3E2C2</v>
      </c>
      <c r="V928">
        <v>0</v>
      </c>
      <c r="W928">
        <v>0</v>
      </c>
      <c r="X928">
        <v>1</v>
      </c>
      <c r="Z928">
        <v>0</v>
      </c>
      <c r="AA928">
        <v>10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1</v>
      </c>
      <c r="AH928">
        <v>0</v>
      </c>
      <c r="AI928" t="s">
        <v>498</v>
      </c>
      <c r="AJ928">
        <v>30.194828999999999</v>
      </c>
      <c r="AK928" t="s">
        <v>499</v>
      </c>
      <c r="AL928">
        <v>-89.883934999999994</v>
      </c>
      <c r="AM928">
        <v>100</v>
      </c>
      <c r="AN928">
        <v>1400</v>
      </c>
      <c r="AO928" t="s">
        <v>118</v>
      </c>
      <c r="AP928">
        <v>50</v>
      </c>
      <c r="AQ928">
        <v>135</v>
      </c>
      <c r="AR928">
        <v>0</v>
      </c>
      <c r="AZ928">
        <v>1200</v>
      </c>
      <c r="BA928">
        <v>1</v>
      </c>
      <c r="BB928" t="str">
        <f t="shared" si="63"/>
        <v xml:space="preserve">N35DC   </v>
      </c>
      <c r="BC928">
        <v>1</v>
      </c>
      <c r="BE928">
        <v>0</v>
      </c>
      <c r="BF928">
        <v>0</v>
      </c>
      <c r="BG928">
        <v>0</v>
      </c>
      <c r="BH928">
        <v>1475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"17:47:21.631"</f>
        <v>17:47:21.631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341</v>
      </c>
      <c r="CR928">
        <v>0</v>
      </c>
      <c r="CW928">
        <v>16737221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"10/21/2020 17:47:13.685"</f>
        <v>10/21/2020 17:47:13.685</v>
      </c>
      <c r="C929" t="str">
        <f t="shared" si="62"/>
        <v>FFDFD3C0</v>
      </c>
      <c r="D929" t="s">
        <v>133</v>
      </c>
      <c r="E929">
        <v>1</v>
      </c>
      <c r="F929">
        <v>1001</v>
      </c>
      <c r="G929" t="s">
        <v>114</v>
      </c>
      <c r="J929" t="s">
        <v>134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65"/>
        <v>17:47:21.625</v>
      </c>
      <c r="T929" t="str">
        <f t="shared" si="65"/>
        <v>17:47:21.625</v>
      </c>
      <c r="U929" t="str">
        <f t="shared" si="61"/>
        <v>A3E2C2</v>
      </c>
      <c r="V929">
        <v>0</v>
      </c>
      <c r="W929">
        <v>0</v>
      </c>
      <c r="X929">
        <v>1</v>
      </c>
      <c r="Z929">
        <v>0</v>
      </c>
      <c r="AA929">
        <v>10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1</v>
      </c>
      <c r="AH929">
        <v>0</v>
      </c>
      <c r="AI929" t="s">
        <v>498</v>
      </c>
      <c r="AJ929">
        <v>30.194828999999999</v>
      </c>
      <c r="AK929" t="s">
        <v>499</v>
      </c>
      <c r="AL929">
        <v>-89.883934999999994</v>
      </c>
      <c r="AM929">
        <v>100</v>
      </c>
      <c r="AN929">
        <v>1400</v>
      </c>
      <c r="AO929" t="s">
        <v>118</v>
      </c>
      <c r="AP929">
        <v>50</v>
      </c>
      <c r="AQ929">
        <v>135</v>
      </c>
      <c r="AR929">
        <v>0</v>
      </c>
      <c r="AZ929">
        <v>1200</v>
      </c>
      <c r="BA929">
        <v>1</v>
      </c>
      <c r="BB929" t="str">
        <f t="shared" si="63"/>
        <v xml:space="preserve">N35DC   </v>
      </c>
      <c r="BC929">
        <v>1</v>
      </c>
      <c r="BE929">
        <v>0</v>
      </c>
      <c r="BF929">
        <v>0</v>
      </c>
      <c r="BG929">
        <v>0</v>
      </c>
      <c r="BH929">
        <v>1475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"17:47:21.631"</f>
        <v>17:47:21.631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341</v>
      </c>
      <c r="CR929">
        <v>0</v>
      </c>
      <c r="CW929">
        <v>16737221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"10/21/2020 17:47:16.845"</f>
        <v>10/21/2020 17:47:16.845</v>
      </c>
      <c r="C930" t="str">
        <f t="shared" si="62"/>
        <v>FFDFD3C0</v>
      </c>
      <c r="D930" t="s">
        <v>128</v>
      </c>
      <c r="E930">
        <v>9</v>
      </c>
      <c r="H930">
        <v>257</v>
      </c>
      <c r="I930" t="s">
        <v>129</v>
      </c>
      <c r="J930" t="s">
        <v>126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"17:47:24.750"</f>
        <v>17:47:24.750</v>
      </c>
      <c r="T930" t="str">
        <f>"17:47:24.650"</f>
        <v>17:47:24.650</v>
      </c>
      <c r="U930" t="str">
        <f t="shared" si="61"/>
        <v>A3E2C2</v>
      </c>
      <c r="V930">
        <v>0</v>
      </c>
      <c r="W930">
        <v>0</v>
      </c>
      <c r="X930">
        <v>1</v>
      </c>
      <c r="Z930">
        <v>0</v>
      </c>
      <c r="AA930">
        <v>10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1</v>
      </c>
      <c r="AH930">
        <v>0</v>
      </c>
      <c r="AI930" t="s">
        <v>500</v>
      </c>
      <c r="AJ930">
        <v>30.196760000000001</v>
      </c>
      <c r="AK930" t="s">
        <v>501</v>
      </c>
      <c r="AL930">
        <v>-89.883162999999996</v>
      </c>
      <c r="AM930">
        <v>100</v>
      </c>
      <c r="AN930">
        <v>1400</v>
      </c>
      <c r="AO930" t="s">
        <v>118</v>
      </c>
      <c r="AP930">
        <v>51</v>
      </c>
      <c r="AQ930">
        <v>134</v>
      </c>
      <c r="AR930">
        <v>128</v>
      </c>
      <c r="AZ930">
        <v>1200</v>
      </c>
      <c r="BA930">
        <v>1</v>
      </c>
      <c r="BB930" t="str">
        <f t="shared" si="63"/>
        <v xml:space="preserve">N35DC   </v>
      </c>
      <c r="BC930">
        <v>1</v>
      </c>
      <c r="BE930">
        <v>0</v>
      </c>
      <c r="BF930">
        <v>0</v>
      </c>
      <c r="BG930">
        <v>0</v>
      </c>
      <c r="BH930">
        <v>1475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"17:47:24.750"</f>
        <v>17:47:24.750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341</v>
      </c>
      <c r="CR930">
        <v>0</v>
      </c>
      <c r="CW930">
        <v>16739692</v>
      </c>
      <c r="CY930">
        <v>1</v>
      </c>
      <c r="CZ930">
        <v>0</v>
      </c>
      <c r="DA930">
        <v>0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"10/21/2020 17:47:16.845"</f>
        <v>10/21/2020 17:47:16.845</v>
      </c>
      <c r="C931" t="str">
        <f t="shared" si="62"/>
        <v>FFDFD3C0</v>
      </c>
      <c r="D931" t="s">
        <v>133</v>
      </c>
      <c r="E931">
        <v>1</v>
      </c>
      <c r="F931">
        <v>1001</v>
      </c>
      <c r="G931" t="s">
        <v>114</v>
      </c>
      <c r="J931" t="s">
        <v>134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"17:47:24.750"</f>
        <v>17:47:24.750</v>
      </c>
      <c r="T931" t="str">
        <f>"17:47:24.650"</f>
        <v>17:47:24.650</v>
      </c>
      <c r="U931" t="str">
        <f t="shared" si="61"/>
        <v>A3E2C2</v>
      </c>
      <c r="V931">
        <v>0</v>
      </c>
      <c r="W931">
        <v>0</v>
      </c>
      <c r="X931">
        <v>1</v>
      </c>
      <c r="Z931">
        <v>0</v>
      </c>
      <c r="AA931">
        <v>10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1</v>
      </c>
      <c r="AH931">
        <v>0</v>
      </c>
      <c r="AI931" t="s">
        <v>500</v>
      </c>
      <c r="AJ931">
        <v>30.196760000000001</v>
      </c>
      <c r="AK931" t="s">
        <v>501</v>
      </c>
      <c r="AL931">
        <v>-89.883162999999996</v>
      </c>
      <c r="AM931">
        <v>100</v>
      </c>
      <c r="AN931">
        <v>1400</v>
      </c>
      <c r="AO931" t="s">
        <v>118</v>
      </c>
      <c r="AP931">
        <v>51</v>
      </c>
      <c r="AQ931">
        <v>134</v>
      </c>
      <c r="AR931">
        <v>128</v>
      </c>
      <c r="AZ931">
        <v>1200</v>
      </c>
      <c r="BA931">
        <v>1</v>
      </c>
      <c r="BB931" t="str">
        <f t="shared" si="63"/>
        <v xml:space="preserve">N35DC   </v>
      </c>
      <c r="BC931">
        <v>1</v>
      </c>
      <c r="BE931">
        <v>0</v>
      </c>
      <c r="BF931">
        <v>0</v>
      </c>
      <c r="BG931">
        <v>0</v>
      </c>
      <c r="BH931">
        <v>1475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"17:47:24.750"</f>
        <v>17:47:24.750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341</v>
      </c>
      <c r="CR931">
        <v>0</v>
      </c>
      <c r="CW931">
        <v>16739692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"10/21/2020 17:47:16.845"</f>
        <v>10/21/2020 17:47:16.845</v>
      </c>
      <c r="C932" t="str">
        <f t="shared" si="62"/>
        <v>FFDFD3C0</v>
      </c>
      <c r="D932" t="s">
        <v>113</v>
      </c>
      <c r="E932">
        <v>4</v>
      </c>
      <c r="H932">
        <v>162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"17:47:24.750"</f>
        <v>17:47:24.750</v>
      </c>
      <c r="T932" t="str">
        <f>"17:47:24.650"</f>
        <v>17:47:24.650</v>
      </c>
      <c r="U932" t="str">
        <f t="shared" si="61"/>
        <v>A3E2C2</v>
      </c>
      <c r="V932">
        <v>0</v>
      </c>
      <c r="W932">
        <v>0</v>
      </c>
      <c r="X932">
        <v>1</v>
      </c>
      <c r="Z932">
        <v>0</v>
      </c>
      <c r="AA932">
        <v>10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1</v>
      </c>
      <c r="AH932">
        <v>0</v>
      </c>
      <c r="AI932" t="s">
        <v>500</v>
      </c>
      <c r="AJ932">
        <v>30.196760000000001</v>
      </c>
      <c r="AK932" t="s">
        <v>501</v>
      </c>
      <c r="AL932">
        <v>-89.883162999999996</v>
      </c>
      <c r="AM932">
        <v>100</v>
      </c>
      <c r="AN932">
        <v>1400</v>
      </c>
      <c r="AO932" t="s">
        <v>118</v>
      </c>
      <c r="AP932">
        <v>51</v>
      </c>
      <c r="AQ932">
        <v>134</v>
      </c>
      <c r="AR932">
        <v>128</v>
      </c>
      <c r="AZ932">
        <v>1200</v>
      </c>
      <c r="BA932">
        <v>1</v>
      </c>
      <c r="BB932" t="str">
        <f t="shared" si="63"/>
        <v xml:space="preserve">N35DC   </v>
      </c>
      <c r="BC932">
        <v>1</v>
      </c>
      <c r="BE932">
        <v>0</v>
      </c>
      <c r="BF932">
        <v>0</v>
      </c>
      <c r="BG932">
        <v>0</v>
      </c>
      <c r="BH932">
        <v>1475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"17:47:24.750"</f>
        <v>17:47:24.750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341</v>
      </c>
      <c r="CR932">
        <v>0</v>
      </c>
      <c r="CW932">
        <v>16739692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"10/21/2020 17:47:16.845"</f>
        <v>10/21/2020 17:47:16.845</v>
      </c>
      <c r="C933" t="str">
        <f t="shared" si="62"/>
        <v>FFDFD3C0</v>
      </c>
      <c r="D933" t="s">
        <v>130</v>
      </c>
      <c r="E933">
        <v>3</v>
      </c>
      <c r="F933">
        <v>2003</v>
      </c>
      <c r="G933" t="s">
        <v>131</v>
      </c>
      <c r="J933" t="s">
        <v>132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"17:47:24.750"</f>
        <v>17:47:24.750</v>
      </c>
      <c r="T933" t="str">
        <f>"17:47:24.650"</f>
        <v>17:47:24.650</v>
      </c>
      <c r="U933" t="str">
        <f t="shared" si="61"/>
        <v>A3E2C2</v>
      </c>
      <c r="V933">
        <v>0</v>
      </c>
      <c r="W933">
        <v>0</v>
      </c>
      <c r="X933">
        <v>1</v>
      </c>
      <c r="Z933">
        <v>0</v>
      </c>
      <c r="AA933">
        <v>10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1</v>
      </c>
      <c r="AH933">
        <v>0</v>
      </c>
      <c r="AI933" t="s">
        <v>500</v>
      </c>
      <c r="AJ933">
        <v>30.196760000000001</v>
      </c>
      <c r="AK933" t="s">
        <v>501</v>
      </c>
      <c r="AL933">
        <v>-89.883162999999996</v>
      </c>
      <c r="AM933">
        <v>100</v>
      </c>
      <c r="AN933">
        <v>1400</v>
      </c>
      <c r="AO933" t="s">
        <v>118</v>
      </c>
      <c r="AP933">
        <v>51</v>
      </c>
      <c r="AQ933">
        <v>134</v>
      </c>
      <c r="AR933">
        <v>128</v>
      </c>
      <c r="AZ933">
        <v>1200</v>
      </c>
      <c r="BA933">
        <v>1</v>
      </c>
      <c r="BB933" t="str">
        <f t="shared" si="63"/>
        <v xml:space="preserve">N35DC   </v>
      </c>
      <c r="BC933">
        <v>1</v>
      </c>
      <c r="BE933">
        <v>0</v>
      </c>
      <c r="BF933">
        <v>0</v>
      </c>
      <c r="BG933">
        <v>0</v>
      </c>
      <c r="BH933">
        <v>1475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"17:47:24.750"</f>
        <v>17:47:24.750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341</v>
      </c>
      <c r="CR933">
        <v>0</v>
      </c>
      <c r="CW933">
        <v>16739692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"10/21/2020 17:47:16.845"</f>
        <v>10/21/2020 17:47:16.845</v>
      </c>
      <c r="C934" t="str">
        <f t="shared" si="62"/>
        <v>FFDFD3C0</v>
      </c>
      <c r="D934" t="s">
        <v>124</v>
      </c>
      <c r="E934">
        <v>2</v>
      </c>
      <c r="H934">
        <v>14</v>
      </c>
      <c r="I934" t="s">
        <v>125</v>
      </c>
      <c r="J934" t="s">
        <v>126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"17:47:24.750"</f>
        <v>17:47:24.750</v>
      </c>
      <c r="T934" t="str">
        <f>"17:47:24.650"</f>
        <v>17:47:24.650</v>
      </c>
      <c r="U934" t="str">
        <f t="shared" si="61"/>
        <v>A3E2C2</v>
      </c>
      <c r="V934">
        <v>0</v>
      </c>
      <c r="W934">
        <v>0</v>
      </c>
      <c r="X934">
        <v>1</v>
      </c>
      <c r="Z934">
        <v>0</v>
      </c>
      <c r="AA934">
        <v>10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1</v>
      </c>
      <c r="AH934">
        <v>0</v>
      </c>
      <c r="AI934" t="s">
        <v>500</v>
      </c>
      <c r="AJ934">
        <v>30.196760000000001</v>
      </c>
      <c r="AK934" t="s">
        <v>501</v>
      </c>
      <c r="AL934">
        <v>-89.883162999999996</v>
      </c>
      <c r="AM934">
        <v>100</v>
      </c>
      <c r="AN934">
        <v>1400</v>
      </c>
      <c r="AO934" t="s">
        <v>118</v>
      </c>
      <c r="AP934">
        <v>51</v>
      </c>
      <c r="AQ934">
        <v>134</v>
      </c>
      <c r="AR934">
        <v>128</v>
      </c>
      <c r="AZ934">
        <v>1200</v>
      </c>
      <c r="BA934">
        <v>1</v>
      </c>
      <c r="BB934" t="str">
        <f t="shared" si="63"/>
        <v xml:space="preserve">N35DC   </v>
      </c>
      <c r="BC934">
        <v>1</v>
      </c>
      <c r="BE934">
        <v>0</v>
      </c>
      <c r="BF934">
        <v>0</v>
      </c>
      <c r="BG934">
        <v>0</v>
      </c>
      <c r="BH934">
        <v>1475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"17:47:24.750"</f>
        <v>17:47:24.750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341</v>
      </c>
      <c r="CR934">
        <v>0</v>
      </c>
      <c r="CW934">
        <v>16739692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"10/21/2020 17:47:19.803"</f>
        <v>10/21/2020 17:47:19.803</v>
      </c>
      <c r="C935" t="str">
        <f t="shared" si="62"/>
        <v>FFDFD3C0</v>
      </c>
      <c r="D935" t="s">
        <v>113</v>
      </c>
      <c r="E935">
        <v>4</v>
      </c>
      <c r="H935">
        <v>162</v>
      </c>
      <c r="I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ref="S935:T939" si="66">"17:47:27.734"</f>
        <v>17:47:27.734</v>
      </c>
      <c r="T935" t="str">
        <f t="shared" si="66"/>
        <v>17:47:27.734</v>
      </c>
      <c r="U935" t="str">
        <f t="shared" si="61"/>
        <v>A3E2C2</v>
      </c>
      <c r="V935">
        <v>0</v>
      </c>
      <c r="W935">
        <v>0</v>
      </c>
      <c r="X935">
        <v>1</v>
      </c>
      <c r="Z935">
        <v>0</v>
      </c>
      <c r="AA935">
        <v>10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1</v>
      </c>
      <c r="AH935">
        <v>0</v>
      </c>
      <c r="AI935" t="s">
        <v>502</v>
      </c>
      <c r="AJ935">
        <v>30.198626999999998</v>
      </c>
      <c r="AK935" t="s">
        <v>503</v>
      </c>
      <c r="AL935">
        <v>-89.882326000000006</v>
      </c>
      <c r="AM935">
        <v>100</v>
      </c>
      <c r="AN935">
        <v>1400</v>
      </c>
      <c r="AO935" t="s">
        <v>118</v>
      </c>
      <c r="AP935">
        <v>49</v>
      </c>
      <c r="AQ935">
        <v>134</v>
      </c>
      <c r="AR935">
        <v>64</v>
      </c>
      <c r="AZ935">
        <v>1200</v>
      </c>
      <c r="BA935">
        <v>1</v>
      </c>
      <c r="BB935" t="str">
        <f t="shared" si="63"/>
        <v xml:space="preserve">N35DC   </v>
      </c>
      <c r="BC935">
        <v>1</v>
      </c>
      <c r="BE935">
        <v>0</v>
      </c>
      <c r="BF935">
        <v>0</v>
      </c>
      <c r="BG935">
        <v>0</v>
      </c>
      <c r="BH935">
        <v>1500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"17:47:27.735"</f>
        <v>17:47:27.735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341</v>
      </c>
      <c r="CR935">
        <v>0</v>
      </c>
      <c r="CW935">
        <v>16741963</v>
      </c>
      <c r="CY935">
        <v>1</v>
      </c>
      <c r="CZ935">
        <v>0</v>
      </c>
      <c r="DA935">
        <v>0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"10/21/2020 17:47:19.803"</f>
        <v>10/21/2020 17:47:19.803</v>
      </c>
      <c r="C936" t="str">
        <f t="shared" si="62"/>
        <v>FFDFD3C0</v>
      </c>
      <c r="D936" t="s">
        <v>130</v>
      </c>
      <c r="E936">
        <v>3</v>
      </c>
      <c r="F936">
        <v>2003</v>
      </c>
      <c r="G936" t="s">
        <v>131</v>
      </c>
      <c r="J936" t="s">
        <v>132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66"/>
        <v>17:47:27.734</v>
      </c>
      <c r="T936" t="str">
        <f t="shared" si="66"/>
        <v>17:47:27.734</v>
      </c>
      <c r="U936" t="str">
        <f t="shared" si="61"/>
        <v>A3E2C2</v>
      </c>
      <c r="V936">
        <v>0</v>
      </c>
      <c r="W936">
        <v>0</v>
      </c>
      <c r="X936">
        <v>1</v>
      </c>
      <c r="Z936">
        <v>0</v>
      </c>
      <c r="AA936">
        <v>10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1</v>
      </c>
      <c r="AH936">
        <v>0</v>
      </c>
      <c r="AI936" t="s">
        <v>502</v>
      </c>
      <c r="AJ936">
        <v>30.198626999999998</v>
      </c>
      <c r="AK936" t="s">
        <v>503</v>
      </c>
      <c r="AL936">
        <v>-89.882326000000006</v>
      </c>
      <c r="AM936">
        <v>100</v>
      </c>
      <c r="AN936">
        <v>1400</v>
      </c>
      <c r="AO936" t="s">
        <v>118</v>
      </c>
      <c r="AP936">
        <v>49</v>
      </c>
      <c r="AQ936">
        <v>134</v>
      </c>
      <c r="AR936">
        <v>64</v>
      </c>
      <c r="AZ936">
        <v>1200</v>
      </c>
      <c r="BA936">
        <v>1</v>
      </c>
      <c r="BB936" t="str">
        <f t="shared" si="63"/>
        <v xml:space="preserve">N35DC   </v>
      </c>
      <c r="BC936">
        <v>1</v>
      </c>
      <c r="BE936">
        <v>0</v>
      </c>
      <c r="BF936">
        <v>0</v>
      </c>
      <c r="BG936">
        <v>0</v>
      </c>
      <c r="BH936">
        <v>1500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"17:47:27.735"</f>
        <v>17:47:27.735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341</v>
      </c>
      <c r="CR936">
        <v>0</v>
      </c>
      <c r="CW936">
        <v>16741963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"10/21/2020 17:47:19.803"</f>
        <v>10/21/2020 17:47:19.803</v>
      </c>
      <c r="C937" t="str">
        <f t="shared" si="62"/>
        <v>FFDFD3C0</v>
      </c>
      <c r="D937" t="s">
        <v>124</v>
      </c>
      <c r="E937">
        <v>2</v>
      </c>
      <c r="H937">
        <v>14</v>
      </c>
      <c r="I937" t="s">
        <v>125</v>
      </c>
      <c r="J937" t="s">
        <v>126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66"/>
        <v>17:47:27.734</v>
      </c>
      <c r="T937" t="str">
        <f t="shared" si="66"/>
        <v>17:47:27.734</v>
      </c>
      <c r="U937" t="str">
        <f t="shared" si="61"/>
        <v>A3E2C2</v>
      </c>
      <c r="V937">
        <v>0</v>
      </c>
      <c r="W937">
        <v>0</v>
      </c>
      <c r="X937">
        <v>1</v>
      </c>
      <c r="Z937">
        <v>0</v>
      </c>
      <c r="AA937">
        <v>10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1</v>
      </c>
      <c r="AH937">
        <v>0</v>
      </c>
      <c r="AI937" t="s">
        <v>502</v>
      </c>
      <c r="AJ937">
        <v>30.198626999999998</v>
      </c>
      <c r="AK937" t="s">
        <v>503</v>
      </c>
      <c r="AL937">
        <v>-89.882326000000006</v>
      </c>
      <c r="AM937">
        <v>100</v>
      </c>
      <c r="AN937">
        <v>1400</v>
      </c>
      <c r="AO937" t="s">
        <v>118</v>
      </c>
      <c r="AP937">
        <v>49</v>
      </c>
      <c r="AQ937">
        <v>134</v>
      </c>
      <c r="AR937">
        <v>64</v>
      </c>
      <c r="AZ937">
        <v>1200</v>
      </c>
      <c r="BA937">
        <v>1</v>
      </c>
      <c r="BB937" t="str">
        <f t="shared" si="63"/>
        <v xml:space="preserve">N35DC   </v>
      </c>
      <c r="BC937">
        <v>1</v>
      </c>
      <c r="BE937">
        <v>0</v>
      </c>
      <c r="BF937">
        <v>0</v>
      </c>
      <c r="BG937">
        <v>0</v>
      </c>
      <c r="BH937">
        <v>1500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"17:47:27.735"</f>
        <v>17:47:27.735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341</v>
      </c>
      <c r="CR937">
        <v>0</v>
      </c>
      <c r="CW937">
        <v>16741963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"10/21/2020 17:47:19.803"</f>
        <v>10/21/2020 17:47:19.803</v>
      </c>
      <c r="C938" t="str">
        <f t="shared" si="62"/>
        <v>FFDFD3C0</v>
      </c>
      <c r="D938" t="s">
        <v>128</v>
      </c>
      <c r="E938">
        <v>9</v>
      </c>
      <c r="H938">
        <v>257</v>
      </c>
      <c r="I938" t="s">
        <v>129</v>
      </c>
      <c r="J938" t="s">
        <v>126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66"/>
        <v>17:47:27.734</v>
      </c>
      <c r="T938" t="str">
        <f t="shared" si="66"/>
        <v>17:47:27.734</v>
      </c>
      <c r="U938" t="str">
        <f t="shared" si="61"/>
        <v>A3E2C2</v>
      </c>
      <c r="V938">
        <v>0</v>
      </c>
      <c r="W938">
        <v>0</v>
      </c>
      <c r="X938">
        <v>1</v>
      </c>
      <c r="Z938">
        <v>0</v>
      </c>
      <c r="AA938">
        <v>10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1</v>
      </c>
      <c r="AH938">
        <v>0</v>
      </c>
      <c r="AI938" t="s">
        <v>502</v>
      </c>
      <c r="AJ938">
        <v>30.198626999999998</v>
      </c>
      <c r="AK938" t="s">
        <v>503</v>
      </c>
      <c r="AL938">
        <v>-89.882326000000006</v>
      </c>
      <c r="AM938">
        <v>100</v>
      </c>
      <c r="AN938">
        <v>1400</v>
      </c>
      <c r="AO938" t="s">
        <v>118</v>
      </c>
      <c r="AP938">
        <v>49</v>
      </c>
      <c r="AQ938">
        <v>134</v>
      </c>
      <c r="AR938">
        <v>64</v>
      </c>
      <c r="AZ938">
        <v>1200</v>
      </c>
      <c r="BA938">
        <v>1</v>
      </c>
      <c r="BB938" t="str">
        <f t="shared" si="63"/>
        <v xml:space="preserve">N35DC   </v>
      </c>
      <c r="BC938">
        <v>1</v>
      </c>
      <c r="BE938">
        <v>0</v>
      </c>
      <c r="BF938">
        <v>0</v>
      </c>
      <c r="BG938">
        <v>0</v>
      </c>
      <c r="BH938">
        <v>1500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"17:47:27.735"</f>
        <v>17:47:27.735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341</v>
      </c>
      <c r="CR938">
        <v>0</v>
      </c>
      <c r="CW938">
        <v>16741963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"10/21/2020 17:47:19.803"</f>
        <v>10/21/2020 17:47:19.803</v>
      </c>
      <c r="C939" t="str">
        <f t="shared" si="62"/>
        <v>FFDFD3C0</v>
      </c>
      <c r="D939" t="s">
        <v>133</v>
      </c>
      <c r="E939">
        <v>1</v>
      </c>
      <c r="F939">
        <v>1001</v>
      </c>
      <c r="G939" t="s">
        <v>114</v>
      </c>
      <c r="J939" t="s">
        <v>134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66"/>
        <v>17:47:27.734</v>
      </c>
      <c r="T939" t="str">
        <f t="shared" si="66"/>
        <v>17:47:27.734</v>
      </c>
      <c r="U939" t="str">
        <f t="shared" si="61"/>
        <v>A3E2C2</v>
      </c>
      <c r="V939">
        <v>0</v>
      </c>
      <c r="W939">
        <v>0</v>
      </c>
      <c r="X939">
        <v>1</v>
      </c>
      <c r="Z939">
        <v>0</v>
      </c>
      <c r="AA939">
        <v>10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1</v>
      </c>
      <c r="AH939">
        <v>0</v>
      </c>
      <c r="AI939" t="s">
        <v>502</v>
      </c>
      <c r="AJ939">
        <v>30.198626999999998</v>
      </c>
      <c r="AK939" t="s">
        <v>503</v>
      </c>
      <c r="AL939">
        <v>-89.882326000000006</v>
      </c>
      <c r="AM939">
        <v>100</v>
      </c>
      <c r="AN939">
        <v>1400</v>
      </c>
      <c r="AO939" t="s">
        <v>118</v>
      </c>
      <c r="AP939">
        <v>49</v>
      </c>
      <c r="AQ939">
        <v>134</v>
      </c>
      <c r="AR939">
        <v>64</v>
      </c>
      <c r="AZ939">
        <v>1200</v>
      </c>
      <c r="BA939">
        <v>1</v>
      </c>
      <c r="BB939" t="str">
        <f t="shared" si="63"/>
        <v xml:space="preserve">N35DC   </v>
      </c>
      <c r="BC939">
        <v>1</v>
      </c>
      <c r="BE939">
        <v>0</v>
      </c>
      <c r="BF939">
        <v>0</v>
      </c>
      <c r="BG939">
        <v>0</v>
      </c>
      <c r="BH939">
        <v>1500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"17:47:27.735"</f>
        <v>17:47:27.735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341</v>
      </c>
      <c r="CR939">
        <v>0</v>
      </c>
      <c r="CW939">
        <v>16741963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"10/21/2020 17:47:20.814"</f>
        <v>10/21/2020 17:47:20.814</v>
      </c>
      <c r="C940" t="str">
        <f t="shared" si="62"/>
        <v>FFDFD3C0</v>
      </c>
      <c r="D940" t="s">
        <v>113</v>
      </c>
      <c r="E940">
        <v>4</v>
      </c>
      <c r="H940">
        <v>162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"17:47:28.719"</f>
        <v>17:47:28.719</v>
      </c>
      <c r="T940" t="str">
        <f>"17:47:28.619"</f>
        <v>17:47:28.619</v>
      </c>
      <c r="U940" t="str">
        <f t="shared" si="61"/>
        <v>A3E2C2</v>
      </c>
      <c r="V940">
        <v>0</v>
      </c>
      <c r="W940">
        <v>0</v>
      </c>
      <c r="X940">
        <v>1</v>
      </c>
      <c r="Z940">
        <v>0</v>
      </c>
      <c r="AA940">
        <v>10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1</v>
      </c>
      <c r="AH940">
        <v>0</v>
      </c>
      <c r="AI940" t="s">
        <v>504</v>
      </c>
      <c r="AJ940">
        <v>30.199227</v>
      </c>
      <c r="AK940" t="s">
        <v>505</v>
      </c>
      <c r="AL940">
        <v>-89.882069000000001</v>
      </c>
      <c r="AM940">
        <v>100</v>
      </c>
      <c r="AN940">
        <v>1400</v>
      </c>
      <c r="AO940" t="s">
        <v>118</v>
      </c>
      <c r="AP940">
        <v>50</v>
      </c>
      <c r="AQ940">
        <v>134</v>
      </c>
      <c r="AR940">
        <v>128</v>
      </c>
      <c r="AZ940">
        <v>1200</v>
      </c>
      <c r="BA940">
        <v>1</v>
      </c>
      <c r="BB940" t="str">
        <f t="shared" si="63"/>
        <v xml:space="preserve">N35DC   </v>
      </c>
      <c r="BC940">
        <v>1</v>
      </c>
      <c r="BE940">
        <v>0</v>
      </c>
      <c r="BF940">
        <v>0</v>
      </c>
      <c r="BG940">
        <v>0</v>
      </c>
      <c r="BH940">
        <v>1500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"17:47:28.725"</f>
        <v>17:47:28.725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341</v>
      </c>
      <c r="CR940">
        <v>0</v>
      </c>
      <c r="CW940">
        <v>16742767</v>
      </c>
      <c r="CY940">
        <v>1</v>
      </c>
      <c r="CZ940">
        <v>0</v>
      </c>
      <c r="DA940">
        <v>0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"10/21/2020 17:47:20.814"</f>
        <v>10/21/2020 17:47:20.814</v>
      </c>
      <c r="C941" t="str">
        <f t="shared" si="62"/>
        <v>FFDFD3C0</v>
      </c>
      <c r="D941" t="s">
        <v>124</v>
      </c>
      <c r="E941">
        <v>2</v>
      </c>
      <c r="H941">
        <v>14</v>
      </c>
      <c r="I941" t="s">
        <v>125</v>
      </c>
      <c r="J941" t="s">
        <v>126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"17:47:28.719"</f>
        <v>17:47:28.719</v>
      </c>
      <c r="T941" t="str">
        <f>"17:47:28.619"</f>
        <v>17:47:28.619</v>
      </c>
      <c r="U941" t="str">
        <f t="shared" si="61"/>
        <v>A3E2C2</v>
      </c>
      <c r="V941">
        <v>0</v>
      </c>
      <c r="W941">
        <v>0</v>
      </c>
      <c r="X941">
        <v>1</v>
      </c>
      <c r="Z941">
        <v>0</v>
      </c>
      <c r="AA941">
        <v>10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1</v>
      </c>
      <c r="AH941">
        <v>0</v>
      </c>
      <c r="AI941" t="s">
        <v>504</v>
      </c>
      <c r="AJ941">
        <v>30.199227</v>
      </c>
      <c r="AK941" t="s">
        <v>505</v>
      </c>
      <c r="AL941">
        <v>-89.882069000000001</v>
      </c>
      <c r="AM941">
        <v>100</v>
      </c>
      <c r="AN941">
        <v>1400</v>
      </c>
      <c r="AO941" t="s">
        <v>118</v>
      </c>
      <c r="AP941">
        <v>50</v>
      </c>
      <c r="AQ941">
        <v>134</v>
      </c>
      <c r="AR941">
        <v>128</v>
      </c>
      <c r="AZ941">
        <v>1200</v>
      </c>
      <c r="BA941">
        <v>1</v>
      </c>
      <c r="BB941" t="str">
        <f t="shared" si="63"/>
        <v xml:space="preserve">N35DC   </v>
      </c>
      <c r="BC941">
        <v>1</v>
      </c>
      <c r="BE941">
        <v>0</v>
      </c>
      <c r="BF941">
        <v>0</v>
      </c>
      <c r="BG941">
        <v>0</v>
      </c>
      <c r="BH941">
        <v>1500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"17:47:28.725"</f>
        <v>17:47:28.725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341</v>
      </c>
      <c r="CR941">
        <v>0</v>
      </c>
      <c r="CW941">
        <v>16742767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"10/21/2020 17:47:20.814"</f>
        <v>10/21/2020 17:47:20.814</v>
      </c>
      <c r="C942" t="str">
        <f t="shared" si="62"/>
        <v>FFDFD3C0</v>
      </c>
      <c r="D942" t="s">
        <v>130</v>
      </c>
      <c r="E942">
        <v>3</v>
      </c>
      <c r="F942">
        <v>2003</v>
      </c>
      <c r="G942" t="s">
        <v>131</v>
      </c>
      <c r="J942" t="s">
        <v>132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"17:47:28.719"</f>
        <v>17:47:28.719</v>
      </c>
      <c r="T942" t="str">
        <f>"17:47:28.619"</f>
        <v>17:47:28.619</v>
      </c>
      <c r="U942" t="str">
        <f t="shared" si="61"/>
        <v>A3E2C2</v>
      </c>
      <c r="V942">
        <v>0</v>
      </c>
      <c r="W942">
        <v>0</v>
      </c>
      <c r="X942">
        <v>1</v>
      </c>
      <c r="Z942">
        <v>0</v>
      </c>
      <c r="AA942">
        <v>10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1</v>
      </c>
      <c r="AH942">
        <v>0</v>
      </c>
      <c r="AI942" t="s">
        <v>504</v>
      </c>
      <c r="AJ942">
        <v>30.199227</v>
      </c>
      <c r="AK942" t="s">
        <v>505</v>
      </c>
      <c r="AL942">
        <v>-89.882069000000001</v>
      </c>
      <c r="AM942">
        <v>100</v>
      </c>
      <c r="AN942">
        <v>1400</v>
      </c>
      <c r="AO942" t="s">
        <v>118</v>
      </c>
      <c r="AP942">
        <v>50</v>
      </c>
      <c r="AQ942">
        <v>134</v>
      </c>
      <c r="AR942">
        <v>128</v>
      </c>
      <c r="AZ942">
        <v>1200</v>
      </c>
      <c r="BA942">
        <v>1</v>
      </c>
      <c r="BB942" t="str">
        <f t="shared" si="63"/>
        <v xml:space="preserve">N35DC   </v>
      </c>
      <c r="BC942">
        <v>1</v>
      </c>
      <c r="BE942">
        <v>0</v>
      </c>
      <c r="BF942">
        <v>0</v>
      </c>
      <c r="BG942">
        <v>0</v>
      </c>
      <c r="BH942">
        <v>1500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"17:47:28.725"</f>
        <v>17:47:28.725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341</v>
      </c>
      <c r="CR942">
        <v>0</v>
      </c>
      <c r="CW942">
        <v>16742767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"10/21/2020 17:47:20.814"</f>
        <v>10/21/2020 17:47:20.814</v>
      </c>
      <c r="C943" t="str">
        <f t="shared" si="62"/>
        <v>FFDFD3C0</v>
      </c>
      <c r="D943" t="s">
        <v>133</v>
      </c>
      <c r="E943">
        <v>1</v>
      </c>
      <c r="F943">
        <v>1001</v>
      </c>
      <c r="G943" t="s">
        <v>114</v>
      </c>
      <c r="J943" t="s">
        <v>134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"17:47:28.719"</f>
        <v>17:47:28.719</v>
      </c>
      <c r="T943" t="str">
        <f>"17:47:28.619"</f>
        <v>17:47:28.619</v>
      </c>
      <c r="U943" t="str">
        <f t="shared" si="61"/>
        <v>A3E2C2</v>
      </c>
      <c r="V943">
        <v>0</v>
      </c>
      <c r="W943">
        <v>0</v>
      </c>
      <c r="X943">
        <v>1</v>
      </c>
      <c r="Z943">
        <v>0</v>
      </c>
      <c r="AA943">
        <v>10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1</v>
      </c>
      <c r="AH943">
        <v>0</v>
      </c>
      <c r="AI943" t="s">
        <v>504</v>
      </c>
      <c r="AJ943">
        <v>30.199227</v>
      </c>
      <c r="AK943" t="s">
        <v>505</v>
      </c>
      <c r="AL943">
        <v>-89.882069000000001</v>
      </c>
      <c r="AM943">
        <v>100</v>
      </c>
      <c r="AN943">
        <v>1400</v>
      </c>
      <c r="AO943" t="s">
        <v>118</v>
      </c>
      <c r="AP943">
        <v>50</v>
      </c>
      <c r="AQ943">
        <v>134</v>
      </c>
      <c r="AR943">
        <v>128</v>
      </c>
      <c r="AZ943">
        <v>1200</v>
      </c>
      <c r="BA943">
        <v>1</v>
      </c>
      <c r="BB943" t="str">
        <f t="shared" si="63"/>
        <v xml:space="preserve">N35DC   </v>
      </c>
      <c r="BC943">
        <v>1</v>
      </c>
      <c r="BE943">
        <v>0</v>
      </c>
      <c r="BF943">
        <v>0</v>
      </c>
      <c r="BG943">
        <v>0</v>
      </c>
      <c r="BH943">
        <v>1500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"17:47:28.725"</f>
        <v>17:47:28.725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341</v>
      </c>
      <c r="CR943">
        <v>0</v>
      </c>
      <c r="CW943">
        <v>16742767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"10/21/2020 17:47:20.814"</f>
        <v>10/21/2020 17:47:20.814</v>
      </c>
      <c r="C944" t="str">
        <f t="shared" si="62"/>
        <v>FFDFD3C0</v>
      </c>
      <c r="D944" t="s">
        <v>128</v>
      </c>
      <c r="E944">
        <v>9</v>
      </c>
      <c r="H944">
        <v>257</v>
      </c>
      <c r="I944" t="s">
        <v>129</v>
      </c>
      <c r="J944" t="s">
        <v>126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"17:47:28.719"</f>
        <v>17:47:28.719</v>
      </c>
      <c r="T944" t="str">
        <f>"17:47:28.619"</f>
        <v>17:47:28.619</v>
      </c>
      <c r="U944" t="str">
        <f t="shared" si="61"/>
        <v>A3E2C2</v>
      </c>
      <c r="V944">
        <v>0</v>
      </c>
      <c r="W944">
        <v>0</v>
      </c>
      <c r="X944">
        <v>1</v>
      </c>
      <c r="Z944">
        <v>0</v>
      </c>
      <c r="AA944">
        <v>10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1</v>
      </c>
      <c r="AH944">
        <v>0</v>
      </c>
      <c r="AI944" t="s">
        <v>504</v>
      </c>
      <c r="AJ944">
        <v>30.199227</v>
      </c>
      <c r="AK944" t="s">
        <v>505</v>
      </c>
      <c r="AL944">
        <v>-89.882069000000001</v>
      </c>
      <c r="AM944">
        <v>100</v>
      </c>
      <c r="AN944">
        <v>1400</v>
      </c>
      <c r="AO944" t="s">
        <v>118</v>
      </c>
      <c r="AP944">
        <v>50</v>
      </c>
      <c r="AQ944">
        <v>134</v>
      </c>
      <c r="AR944">
        <v>128</v>
      </c>
      <c r="AZ944">
        <v>1200</v>
      </c>
      <c r="BA944">
        <v>1</v>
      </c>
      <c r="BB944" t="str">
        <f t="shared" si="63"/>
        <v xml:space="preserve">N35DC   </v>
      </c>
      <c r="BC944">
        <v>1</v>
      </c>
      <c r="BE944">
        <v>0</v>
      </c>
      <c r="BF944">
        <v>0</v>
      </c>
      <c r="BG944">
        <v>0</v>
      </c>
      <c r="BH944">
        <v>1500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"17:47:28.725"</f>
        <v>17:47:28.725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341</v>
      </c>
      <c r="CR944">
        <v>0</v>
      </c>
      <c r="CW944">
        <v>16742767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"10/21/2020 17:47:26.116"</f>
        <v>10/21/2020 17:47:26.116</v>
      </c>
      <c r="C945" t="str">
        <f t="shared" si="62"/>
        <v>FFDFD3C0</v>
      </c>
      <c r="D945" t="s">
        <v>124</v>
      </c>
      <c r="E945">
        <v>2</v>
      </c>
      <c r="H945">
        <v>14</v>
      </c>
      <c r="I945" t="s">
        <v>125</v>
      </c>
      <c r="J945" t="s">
        <v>126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"17:47:34.016"</f>
        <v>17:47:34.016</v>
      </c>
      <c r="T945" t="str">
        <f>"17:47:33.816"</f>
        <v>17:47:33.816</v>
      </c>
      <c r="U945" t="str">
        <f t="shared" si="61"/>
        <v>A3E2C2</v>
      </c>
      <c r="V945">
        <v>0</v>
      </c>
      <c r="W945">
        <v>0</v>
      </c>
      <c r="X945">
        <v>1</v>
      </c>
      <c r="Z945">
        <v>0</v>
      </c>
      <c r="AA945">
        <v>10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1</v>
      </c>
      <c r="AH945">
        <v>0</v>
      </c>
      <c r="AI945" t="s">
        <v>506</v>
      </c>
      <c r="AJ945">
        <v>30.20251</v>
      </c>
      <c r="AK945" t="s">
        <v>507</v>
      </c>
      <c r="AL945">
        <v>-89.880651999999998</v>
      </c>
      <c r="AM945">
        <v>100</v>
      </c>
      <c r="AN945">
        <v>1400</v>
      </c>
      <c r="AO945" t="s">
        <v>118</v>
      </c>
      <c r="AP945">
        <v>50</v>
      </c>
      <c r="AQ945">
        <v>134</v>
      </c>
      <c r="AR945">
        <v>-64</v>
      </c>
      <c r="AZ945">
        <v>1200</v>
      </c>
      <c r="BA945">
        <v>1</v>
      </c>
      <c r="BB945" t="str">
        <f t="shared" si="63"/>
        <v xml:space="preserve">N35DC   </v>
      </c>
      <c r="BC945">
        <v>1</v>
      </c>
      <c r="BE945">
        <v>0</v>
      </c>
      <c r="BF945">
        <v>0</v>
      </c>
      <c r="BG945">
        <v>0</v>
      </c>
      <c r="BH945">
        <v>1500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"17:47:34.019"</f>
        <v>17:47:34.019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341</v>
      </c>
      <c r="CR945">
        <v>0</v>
      </c>
      <c r="CW945">
        <v>16746754</v>
      </c>
      <c r="CY945">
        <v>1</v>
      </c>
      <c r="CZ945">
        <v>0</v>
      </c>
      <c r="DA945">
        <v>0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"10/21/2020 17:47:26.116"</f>
        <v>10/21/2020 17:47:26.116</v>
      </c>
      <c r="C946" t="str">
        <f t="shared" si="62"/>
        <v>FFDFD3C0</v>
      </c>
      <c r="D946" t="s">
        <v>113</v>
      </c>
      <c r="E946">
        <v>4</v>
      </c>
      <c r="H946">
        <v>162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"17:47:34.016"</f>
        <v>17:47:34.016</v>
      </c>
      <c r="T946" t="str">
        <f>"17:47:33.816"</f>
        <v>17:47:33.816</v>
      </c>
      <c r="U946" t="str">
        <f t="shared" si="61"/>
        <v>A3E2C2</v>
      </c>
      <c r="V946">
        <v>0</v>
      </c>
      <c r="W946">
        <v>0</v>
      </c>
      <c r="X946">
        <v>1</v>
      </c>
      <c r="Z946">
        <v>0</v>
      </c>
      <c r="AA946">
        <v>10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1</v>
      </c>
      <c r="AH946">
        <v>0</v>
      </c>
      <c r="AI946" t="s">
        <v>506</v>
      </c>
      <c r="AJ946">
        <v>30.20251</v>
      </c>
      <c r="AK946" t="s">
        <v>507</v>
      </c>
      <c r="AL946">
        <v>-89.880651999999998</v>
      </c>
      <c r="AM946">
        <v>100</v>
      </c>
      <c r="AN946">
        <v>1400</v>
      </c>
      <c r="AO946" t="s">
        <v>118</v>
      </c>
      <c r="AP946">
        <v>50</v>
      </c>
      <c r="AQ946">
        <v>134</v>
      </c>
      <c r="AR946">
        <v>-64</v>
      </c>
      <c r="AZ946">
        <v>1200</v>
      </c>
      <c r="BA946">
        <v>1</v>
      </c>
      <c r="BB946" t="str">
        <f t="shared" si="63"/>
        <v xml:space="preserve">N35DC   </v>
      </c>
      <c r="BC946">
        <v>1</v>
      </c>
      <c r="BE946">
        <v>0</v>
      </c>
      <c r="BF946">
        <v>0</v>
      </c>
      <c r="BG946">
        <v>0</v>
      </c>
      <c r="BH946">
        <v>1500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"17:47:34.019"</f>
        <v>17:47:34.019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341</v>
      </c>
      <c r="CR946">
        <v>0</v>
      </c>
      <c r="CW946">
        <v>16746754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"10/21/2020 17:47:26.116"</f>
        <v>10/21/2020 17:47:26.116</v>
      </c>
      <c r="C947" t="str">
        <f t="shared" si="62"/>
        <v>FFDFD3C0</v>
      </c>
      <c r="D947" t="s">
        <v>133</v>
      </c>
      <c r="E947">
        <v>1</v>
      </c>
      <c r="F947">
        <v>1001</v>
      </c>
      <c r="G947" t="s">
        <v>114</v>
      </c>
      <c r="J947" t="s">
        <v>134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"17:47:34.016"</f>
        <v>17:47:34.016</v>
      </c>
      <c r="T947" t="str">
        <f>"17:47:33.816"</f>
        <v>17:47:33.816</v>
      </c>
      <c r="U947" t="str">
        <f t="shared" si="61"/>
        <v>A3E2C2</v>
      </c>
      <c r="V947">
        <v>0</v>
      </c>
      <c r="W947">
        <v>0</v>
      </c>
      <c r="X947">
        <v>1</v>
      </c>
      <c r="Z947">
        <v>0</v>
      </c>
      <c r="AA947">
        <v>10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1</v>
      </c>
      <c r="AH947">
        <v>0</v>
      </c>
      <c r="AI947" t="s">
        <v>506</v>
      </c>
      <c r="AJ947">
        <v>30.20251</v>
      </c>
      <c r="AK947" t="s">
        <v>507</v>
      </c>
      <c r="AL947">
        <v>-89.880651999999998</v>
      </c>
      <c r="AM947">
        <v>100</v>
      </c>
      <c r="AN947">
        <v>1400</v>
      </c>
      <c r="AO947" t="s">
        <v>118</v>
      </c>
      <c r="AP947">
        <v>50</v>
      </c>
      <c r="AQ947">
        <v>134</v>
      </c>
      <c r="AR947">
        <v>-64</v>
      </c>
      <c r="AZ947">
        <v>1200</v>
      </c>
      <c r="BA947">
        <v>1</v>
      </c>
      <c r="BB947" t="str">
        <f t="shared" si="63"/>
        <v xml:space="preserve">N35DC   </v>
      </c>
      <c r="BC947">
        <v>1</v>
      </c>
      <c r="BE947">
        <v>0</v>
      </c>
      <c r="BF947">
        <v>0</v>
      </c>
      <c r="BG947">
        <v>0</v>
      </c>
      <c r="BH947">
        <v>1500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"17:47:34.019"</f>
        <v>17:47:34.019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341</v>
      </c>
      <c r="CR947">
        <v>0</v>
      </c>
      <c r="CW947">
        <v>16746754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"10/21/2020 17:47:26.116"</f>
        <v>10/21/2020 17:47:26.116</v>
      </c>
      <c r="C948" t="str">
        <f t="shared" si="62"/>
        <v>FFDFD3C0</v>
      </c>
      <c r="D948" t="s">
        <v>130</v>
      </c>
      <c r="E948">
        <v>3</v>
      </c>
      <c r="F948">
        <v>2003</v>
      </c>
      <c r="G948" t="s">
        <v>131</v>
      </c>
      <c r="J948" t="s">
        <v>132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"17:47:34.016"</f>
        <v>17:47:34.016</v>
      </c>
      <c r="T948" t="str">
        <f>"17:47:33.816"</f>
        <v>17:47:33.816</v>
      </c>
      <c r="U948" t="str">
        <f t="shared" si="61"/>
        <v>A3E2C2</v>
      </c>
      <c r="V948">
        <v>0</v>
      </c>
      <c r="W948">
        <v>0</v>
      </c>
      <c r="X948">
        <v>1</v>
      </c>
      <c r="Z948">
        <v>0</v>
      </c>
      <c r="AA948">
        <v>10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1</v>
      </c>
      <c r="AH948">
        <v>0</v>
      </c>
      <c r="AI948" t="s">
        <v>506</v>
      </c>
      <c r="AJ948">
        <v>30.20251</v>
      </c>
      <c r="AK948" t="s">
        <v>507</v>
      </c>
      <c r="AL948">
        <v>-89.880651999999998</v>
      </c>
      <c r="AM948">
        <v>100</v>
      </c>
      <c r="AN948">
        <v>1400</v>
      </c>
      <c r="AO948" t="s">
        <v>118</v>
      </c>
      <c r="AP948">
        <v>50</v>
      </c>
      <c r="AQ948">
        <v>134</v>
      </c>
      <c r="AR948">
        <v>-64</v>
      </c>
      <c r="AZ948">
        <v>1200</v>
      </c>
      <c r="BA948">
        <v>1</v>
      </c>
      <c r="BB948" t="str">
        <f t="shared" si="63"/>
        <v xml:space="preserve">N35DC   </v>
      </c>
      <c r="BC948">
        <v>1</v>
      </c>
      <c r="BE948">
        <v>0</v>
      </c>
      <c r="BF948">
        <v>0</v>
      </c>
      <c r="BG948">
        <v>0</v>
      </c>
      <c r="BH948">
        <v>1500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"17:47:34.019"</f>
        <v>17:47:34.019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341</v>
      </c>
      <c r="CR948">
        <v>0</v>
      </c>
      <c r="CW948">
        <v>16746754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"10/21/2020 17:47:26.116"</f>
        <v>10/21/2020 17:47:26.116</v>
      </c>
      <c r="C949" t="str">
        <f t="shared" si="62"/>
        <v>FFDFD3C0</v>
      </c>
      <c r="D949" t="s">
        <v>128</v>
      </c>
      <c r="E949">
        <v>9</v>
      </c>
      <c r="H949">
        <v>257</v>
      </c>
      <c r="I949" t="s">
        <v>129</v>
      </c>
      <c r="J949" t="s">
        <v>126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"17:47:34.016"</f>
        <v>17:47:34.016</v>
      </c>
      <c r="T949" t="str">
        <f>"17:47:33.816"</f>
        <v>17:47:33.816</v>
      </c>
      <c r="U949" t="str">
        <f t="shared" si="61"/>
        <v>A3E2C2</v>
      </c>
      <c r="V949">
        <v>0</v>
      </c>
      <c r="W949">
        <v>0</v>
      </c>
      <c r="X949">
        <v>1</v>
      </c>
      <c r="Z949">
        <v>0</v>
      </c>
      <c r="AA949">
        <v>10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1</v>
      </c>
      <c r="AH949">
        <v>0</v>
      </c>
      <c r="AI949" t="s">
        <v>506</v>
      </c>
      <c r="AJ949">
        <v>30.20251</v>
      </c>
      <c r="AK949" t="s">
        <v>507</v>
      </c>
      <c r="AL949">
        <v>-89.880651999999998</v>
      </c>
      <c r="AM949">
        <v>100</v>
      </c>
      <c r="AN949">
        <v>1400</v>
      </c>
      <c r="AO949" t="s">
        <v>118</v>
      </c>
      <c r="AP949">
        <v>50</v>
      </c>
      <c r="AQ949">
        <v>134</v>
      </c>
      <c r="AR949">
        <v>-64</v>
      </c>
      <c r="AZ949">
        <v>1200</v>
      </c>
      <c r="BA949">
        <v>1</v>
      </c>
      <c r="BB949" t="str">
        <f t="shared" si="63"/>
        <v xml:space="preserve">N35DC   </v>
      </c>
      <c r="BC949">
        <v>1</v>
      </c>
      <c r="BE949">
        <v>0</v>
      </c>
      <c r="BF949">
        <v>0</v>
      </c>
      <c r="BG949">
        <v>0</v>
      </c>
      <c r="BH949">
        <v>1500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"17:47:34.019"</f>
        <v>17:47:34.019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341</v>
      </c>
      <c r="CR949">
        <v>0</v>
      </c>
      <c r="CW949">
        <v>16746754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"10/21/2020 17:47:27.176"</f>
        <v>10/21/2020 17:47:27.176</v>
      </c>
      <c r="C950" t="str">
        <f t="shared" si="62"/>
        <v>FFDFD3C0</v>
      </c>
      <c r="D950" t="s">
        <v>124</v>
      </c>
      <c r="E950">
        <v>2</v>
      </c>
      <c r="H950">
        <v>14</v>
      </c>
      <c r="I950" t="s">
        <v>125</v>
      </c>
      <c r="J950" t="s">
        <v>126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"17:47:35.109"</f>
        <v>17:47:35.109</v>
      </c>
      <c r="T950" t="str">
        <f>"17:47:34.909"</f>
        <v>17:47:34.909</v>
      </c>
      <c r="U950" t="str">
        <f t="shared" si="61"/>
        <v>A3E2C2</v>
      </c>
      <c r="V950">
        <v>0</v>
      </c>
      <c r="W950">
        <v>0</v>
      </c>
      <c r="X950">
        <v>1</v>
      </c>
      <c r="Z950">
        <v>0</v>
      </c>
      <c r="AA950">
        <v>10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1</v>
      </c>
      <c r="AH950">
        <v>0</v>
      </c>
      <c r="AI950" t="s">
        <v>508</v>
      </c>
      <c r="AJ950">
        <v>30.203240000000001</v>
      </c>
      <c r="AK950" t="s">
        <v>509</v>
      </c>
      <c r="AL950">
        <v>-89.880415999999997</v>
      </c>
      <c r="AM950">
        <v>100</v>
      </c>
      <c r="AN950">
        <v>1400</v>
      </c>
      <c r="AO950" t="s">
        <v>118</v>
      </c>
      <c r="AP950">
        <v>50</v>
      </c>
      <c r="AQ950">
        <v>134</v>
      </c>
      <c r="AR950">
        <v>-128</v>
      </c>
      <c r="AZ950">
        <v>1200</v>
      </c>
      <c r="BA950">
        <v>1</v>
      </c>
      <c r="BB950" t="str">
        <f t="shared" si="63"/>
        <v xml:space="preserve">N35DC   </v>
      </c>
      <c r="BC950">
        <v>1</v>
      </c>
      <c r="BE950">
        <v>0</v>
      </c>
      <c r="BF950">
        <v>0</v>
      </c>
      <c r="BG950">
        <v>0</v>
      </c>
      <c r="BH950">
        <v>1500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"17:47:35.114"</f>
        <v>17:47:35.114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6</v>
      </c>
      <c r="CP950" t="s">
        <v>119</v>
      </c>
      <c r="CQ950">
        <v>16</v>
      </c>
      <c r="CR950">
        <v>0</v>
      </c>
      <c r="CW950">
        <v>5645278</v>
      </c>
      <c r="CY950">
        <v>1</v>
      </c>
      <c r="CZ950">
        <v>0</v>
      </c>
      <c r="DA950">
        <v>0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"10/21/2020 17:47:27.176"</f>
        <v>10/21/2020 17:47:27.176</v>
      </c>
      <c r="C951" t="str">
        <f t="shared" si="62"/>
        <v>FFDFD3C0</v>
      </c>
      <c r="D951" t="s">
        <v>133</v>
      </c>
      <c r="E951">
        <v>1</v>
      </c>
      <c r="F951">
        <v>1001</v>
      </c>
      <c r="G951" t="s">
        <v>114</v>
      </c>
      <c r="J951" t="s">
        <v>134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"17:47:35.109"</f>
        <v>17:47:35.109</v>
      </c>
      <c r="T951" t="str">
        <f>"17:47:34.909"</f>
        <v>17:47:34.909</v>
      </c>
      <c r="U951" t="str">
        <f t="shared" si="61"/>
        <v>A3E2C2</v>
      </c>
      <c r="V951">
        <v>0</v>
      </c>
      <c r="W951">
        <v>0</v>
      </c>
      <c r="X951">
        <v>1</v>
      </c>
      <c r="Z951">
        <v>0</v>
      </c>
      <c r="AA951">
        <v>10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1</v>
      </c>
      <c r="AH951">
        <v>0</v>
      </c>
      <c r="AI951" t="s">
        <v>508</v>
      </c>
      <c r="AJ951">
        <v>30.203240000000001</v>
      </c>
      <c r="AK951" t="s">
        <v>509</v>
      </c>
      <c r="AL951">
        <v>-89.880415999999997</v>
      </c>
      <c r="AM951">
        <v>100</v>
      </c>
      <c r="AN951">
        <v>1400</v>
      </c>
      <c r="AO951" t="s">
        <v>118</v>
      </c>
      <c r="AP951">
        <v>50</v>
      </c>
      <c r="AQ951">
        <v>134</v>
      </c>
      <c r="AR951">
        <v>-128</v>
      </c>
      <c r="AZ951">
        <v>1200</v>
      </c>
      <c r="BA951">
        <v>1</v>
      </c>
      <c r="BB951" t="str">
        <f t="shared" si="63"/>
        <v xml:space="preserve">N35DC   </v>
      </c>
      <c r="BC951">
        <v>1</v>
      </c>
      <c r="BE951">
        <v>0</v>
      </c>
      <c r="BF951">
        <v>0</v>
      </c>
      <c r="BG951">
        <v>0</v>
      </c>
      <c r="BH951">
        <v>1500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"17:47:35.114"</f>
        <v>17:47:35.114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6</v>
      </c>
      <c r="CP951" t="s">
        <v>119</v>
      </c>
      <c r="CQ951">
        <v>16</v>
      </c>
      <c r="CR951">
        <v>0</v>
      </c>
      <c r="CW951">
        <v>5645278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"10/21/2020 17:47:27.176"</f>
        <v>10/21/2020 17:47:27.176</v>
      </c>
      <c r="C952" t="str">
        <f t="shared" si="62"/>
        <v>FFDFD3C0</v>
      </c>
      <c r="D952" t="s">
        <v>113</v>
      </c>
      <c r="E952">
        <v>4</v>
      </c>
      <c r="H952">
        <v>162</v>
      </c>
      <c r="I952" t="s">
        <v>114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"17:47:35.109"</f>
        <v>17:47:35.109</v>
      </c>
      <c r="T952" t="str">
        <f>"17:47:34.909"</f>
        <v>17:47:34.909</v>
      </c>
      <c r="U952" t="str">
        <f t="shared" si="61"/>
        <v>A3E2C2</v>
      </c>
      <c r="V952">
        <v>0</v>
      </c>
      <c r="W952">
        <v>0</v>
      </c>
      <c r="X952">
        <v>1</v>
      </c>
      <c r="Z952">
        <v>0</v>
      </c>
      <c r="AA952">
        <v>10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1</v>
      </c>
      <c r="AH952">
        <v>0</v>
      </c>
      <c r="AI952" t="s">
        <v>508</v>
      </c>
      <c r="AJ952">
        <v>30.203240000000001</v>
      </c>
      <c r="AK952" t="s">
        <v>509</v>
      </c>
      <c r="AL952">
        <v>-89.880415999999997</v>
      </c>
      <c r="AM952">
        <v>100</v>
      </c>
      <c r="AN952">
        <v>1400</v>
      </c>
      <c r="AO952" t="s">
        <v>118</v>
      </c>
      <c r="AP952">
        <v>50</v>
      </c>
      <c r="AQ952">
        <v>134</v>
      </c>
      <c r="AR952">
        <v>-128</v>
      </c>
      <c r="AZ952">
        <v>1200</v>
      </c>
      <c r="BA952">
        <v>1</v>
      </c>
      <c r="BB952" t="str">
        <f t="shared" si="63"/>
        <v xml:space="preserve">N35DC   </v>
      </c>
      <c r="BC952">
        <v>1</v>
      </c>
      <c r="BE952">
        <v>0</v>
      </c>
      <c r="BF952">
        <v>0</v>
      </c>
      <c r="BG952">
        <v>0</v>
      </c>
      <c r="BH952">
        <v>1500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"17:47:35.114"</f>
        <v>17:47:35.114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6</v>
      </c>
      <c r="CP952" t="s">
        <v>119</v>
      </c>
      <c r="CQ952">
        <v>16</v>
      </c>
      <c r="CR952">
        <v>0</v>
      </c>
      <c r="CW952">
        <v>5645278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"10/21/2020 17:47:27.176"</f>
        <v>10/21/2020 17:47:27.176</v>
      </c>
      <c r="C953" t="str">
        <f t="shared" si="62"/>
        <v>FFDFD3C0</v>
      </c>
      <c r="D953" t="s">
        <v>130</v>
      </c>
      <c r="E953">
        <v>3</v>
      </c>
      <c r="F953">
        <v>2003</v>
      </c>
      <c r="G953" t="s">
        <v>131</v>
      </c>
      <c r="J953" t="s">
        <v>132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"17:47:35.109"</f>
        <v>17:47:35.109</v>
      </c>
      <c r="T953" t="str">
        <f>"17:47:34.909"</f>
        <v>17:47:34.909</v>
      </c>
      <c r="U953" t="str">
        <f t="shared" si="61"/>
        <v>A3E2C2</v>
      </c>
      <c r="V953">
        <v>0</v>
      </c>
      <c r="W953">
        <v>0</v>
      </c>
      <c r="X953">
        <v>1</v>
      </c>
      <c r="Z953">
        <v>0</v>
      </c>
      <c r="AA953">
        <v>10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1</v>
      </c>
      <c r="AH953">
        <v>0</v>
      </c>
      <c r="AI953" t="s">
        <v>508</v>
      </c>
      <c r="AJ953">
        <v>30.203240000000001</v>
      </c>
      <c r="AK953" t="s">
        <v>509</v>
      </c>
      <c r="AL953">
        <v>-89.880415999999997</v>
      </c>
      <c r="AM953">
        <v>100</v>
      </c>
      <c r="AN953">
        <v>1400</v>
      </c>
      <c r="AO953" t="s">
        <v>118</v>
      </c>
      <c r="AP953">
        <v>50</v>
      </c>
      <c r="AQ953">
        <v>134</v>
      </c>
      <c r="AR953">
        <v>-128</v>
      </c>
      <c r="AZ953">
        <v>1200</v>
      </c>
      <c r="BA953">
        <v>1</v>
      </c>
      <c r="BB953" t="str">
        <f t="shared" si="63"/>
        <v xml:space="preserve">N35DC   </v>
      </c>
      <c r="BC953">
        <v>1</v>
      </c>
      <c r="BE953">
        <v>0</v>
      </c>
      <c r="BF953">
        <v>0</v>
      </c>
      <c r="BG953">
        <v>0</v>
      </c>
      <c r="BH953">
        <v>1500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"17:47:35.114"</f>
        <v>17:47:35.114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6</v>
      </c>
      <c r="CP953" t="s">
        <v>119</v>
      </c>
      <c r="CQ953">
        <v>16</v>
      </c>
      <c r="CR953">
        <v>0</v>
      </c>
      <c r="CW953">
        <v>5645278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"10/21/2020 17:47:27.176"</f>
        <v>10/21/2020 17:47:27.176</v>
      </c>
      <c r="C954" t="str">
        <f t="shared" si="62"/>
        <v>FFDFD3C0</v>
      </c>
      <c r="D954" t="s">
        <v>128</v>
      </c>
      <c r="E954">
        <v>9</v>
      </c>
      <c r="H954">
        <v>257</v>
      </c>
      <c r="I954" t="s">
        <v>129</v>
      </c>
      <c r="J954" t="s">
        <v>126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"17:47:35.109"</f>
        <v>17:47:35.109</v>
      </c>
      <c r="T954" t="str">
        <f>"17:47:34.909"</f>
        <v>17:47:34.909</v>
      </c>
      <c r="U954" t="str">
        <f t="shared" si="61"/>
        <v>A3E2C2</v>
      </c>
      <c r="V954">
        <v>0</v>
      </c>
      <c r="W954">
        <v>0</v>
      </c>
      <c r="X954">
        <v>1</v>
      </c>
      <c r="Z954">
        <v>0</v>
      </c>
      <c r="AA954">
        <v>10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1</v>
      </c>
      <c r="AH954">
        <v>0</v>
      </c>
      <c r="AI954" t="s">
        <v>508</v>
      </c>
      <c r="AJ954">
        <v>30.203240000000001</v>
      </c>
      <c r="AK954" t="s">
        <v>509</v>
      </c>
      <c r="AL954">
        <v>-89.880415999999997</v>
      </c>
      <c r="AM954">
        <v>100</v>
      </c>
      <c r="AN954">
        <v>1400</v>
      </c>
      <c r="AO954" t="s">
        <v>118</v>
      </c>
      <c r="AP954">
        <v>50</v>
      </c>
      <c r="AQ954">
        <v>134</v>
      </c>
      <c r="AR954">
        <v>-128</v>
      </c>
      <c r="AZ954">
        <v>1200</v>
      </c>
      <c r="BA954">
        <v>1</v>
      </c>
      <c r="BB954" t="str">
        <f t="shared" si="63"/>
        <v xml:space="preserve">N35DC   </v>
      </c>
      <c r="BC954">
        <v>1</v>
      </c>
      <c r="BE954">
        <v>0</v>
      </c>
      <c r="BF954">
        <v>0</v>
      </c>
      <c r="BG954">
        <v>0</v>
      </c>
      <c r="BH954">
        <v>1500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"17:47:35.114"</f>
        <v>17:47:35.114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6</v>
      </c>
      <c r="CP954" t="s">
        <v>119</v>
      </c>
      <c r="CQ954">
        <v>16</v>
      </c>
      <c r="CR954">
        <v>0</v>
      </c>
      <c r="CW954">
        <v>5645278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"10/21/2020 17:47:27.987"</f>
        <v>10/21/2020 17:47:27.987</v>
      </c>
      <c r="C955" t="str">
        <f t="shared" si="62"/>
        <v>FFDFD3C0</v>
      </c>
      <c r="D955" t="s">
        <v>133</v>
      </c>
      <c r="E955">
        <v>1</v>
      </c>
      <c r="F955">
        <v>1001</v>
      </c>
      <c r="G955" t="s">
        <v>114</v>
      </c>
      <c r="J955" t="s">
        <v>134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"17:47:35.938"</f>
        <v>17:47:35.938</v>
      </c>
      <c r="T955" t="str">
        <f>"17:47:35.838"</f>
        <v>17:47:35.838</v>
      </c>
      <c r="U955" t="str">
        <f t="shared" si="61"/>
        <v>A3E2C2</v>
      </c>
      <c r="V955">
        <v>0</v>
      </c>
      <c r="W955">
        <v>0</v>
      </c>
      <c r="X955">
        <v>1</v>
      </c>
      <c r="Z955">
        <v>0</v>
      </c>
      <c r="AA955">
        <v>10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1</v>
      </c>
      <c r="AH955">
        <v>0</v>
      </c>
      <c r="AI955" t="s">
        <v>510</v>
      </c>
      <c r="AJ955">
        <v>30.203733</v>
      </c>
      <c r="AK955" t="s">
        <v>511</v>
      </c>
      <c r="AL955">
        <v>-89.880201999999997</v>
      </c>
      <c r="AM955">
        <v>100</v>
      </c>
      <c r="AN955">
        <v>1400</v>
      </c>
      <c r="AO955" t="s">
        <v>118</v>
      </c>
      <c r="AP955">
        <v>50</v>
      </c>
      <c r="AQ955">
        <v>134</v>
      </c>
      <c r="AR955">
        <v>-128</v>
      </c>
      <c r="AZ955">
        <v>1200</v>
      </c>
      <c r="BA955">
        <v>1</v>
      </c>
      <c r="BB955" t="str">
        <f t="shared" si="63"/>
        <v xml:space="preserve">N35DC   </v>
      </c>
      <c r="BC955">
        <v>1</v>
      </c>
      <c r="BE955">
        <v>0</v>
      </c>
      <c r="BF955">
        <v>0</v>
      </c>
      <c r="BG955">
        <v>0</v>
      </c>
      <c r="BH955">
        <v>1475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"17:47:35.939"</f>
        <v>17:47:35.939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341</v>
      </c>
      <c r="CR955">
        <v>0</v>
      </c>
      <c r="CW955">
        <v>16748181</v>
      </c>
      <c r="CY955">
        <v>1</v>
      </c>
      <c r="CZ955">
        <v>0</v>
      </c>
      <c r="DA955">
        <v>0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"10/21/2020 17:47:27.987"</f>
        <v>10/21/2020 17:47:27.987</v>
      </c>
      <c r="C956" t="str">
        <f t="shared" si="62"/>
        <v>FFDFD3C0</v>
      </c>
      <c r="D956" t="s">
        <v>113</v>
      </c>
      <c r="E956">
        <v>4</v>
      </c>
      <c r="H956">
        <v>162</v>
      </c>
      <c r="I956" t="s">
        <v>114</v>
      </c>
      <c r="J956" t="s">
        <v>115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"17:47:35.938"</f>
        <v>17:47:35.938</v>
      </c>
      <c r="T956" t="str">
        <f>"17:47:35.838"</f>
        <v>17:47:35.838</v>
      </c>
      <c r="U956" t="str">
        <f t="shared" si="61"/>
        <v>A3E2C2</v>
      </c>
      <c r="V956">
        <v>0</v>
      </c>
      <c r="W956">
        <v>0</v>
      </c>
      <c r="X956">
        <v>1</v>
      </c>
      <c r="Z956">
        <v>0</v>
      </c>
      <c r="AA956">
        <v>10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1</v>
      </c>
      <c r="AH956">
        <v>0</v>
      </c>
      <c r="AI956" t="s">
        <v>510</v>
      </c>
      <c r="AJ956">
        <v>30.203733</v>
      </c>
      <c r="AK956" t="s">
        <v>511</v>
      </c>
      <c r="AL956">
        <v>-89.880201999999997</v>
      </c>
      <c r="AM956">
        <v>100</v>
      </c>
      <c r="AN956">
        <v>1400</v>
      </c>
      <c r="AO956" t="s">
        <v>118</v>
      </c>
      <c r="AP956">
        <v>50</v>
      </c>
      <c r="AQ956">
        <v>134</v>
      </c>
      <c r="AR956">
        <v>-128</v>
      </c>
      <c r="AZ956">
        <v>1200</v>
      </c>
      <c r="BA956">
        <v>1</v>
      </c>
      <c r="BB956" t="str">
        <f t="shared" si="63"/>
        <v xml:space="preserve">N35DC   </v>
      </c>
      <c r="BC956">
        <v>1</v>
      </c>
      <c r="BE956">
        <v>0</v>
      </c>
      <c r="BF956">
        <v>0</v>
      </c>
      <c r="BG956">
        <v>0</v>
      </c>
      <c r="BH956">
        <v>1475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"17:47:35.939"</f>
        <v>17:47:35.939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341</v>
      </c>
      <c r="CR956">
        <v>0</v>
      </c>
      <c r="CW956">
        <v>16748181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"10/21/2020 17:47:27.987"</f>
        <v>10/21/2020 17:47:27.987</v>
      </c>
      <c r="C957" t="str">
        <f t="shared" si="62"/>
        <v>FFDFD3C0</v>
      </c>
      <c r="D957" t="s">
        <v>130</v>
      </c>
      <c r="E957">
        <v>3</v>
      </c>
      <c r="F957">
        <v>2003</v>
      </c>
      <c r="G957" t="s">
        <v>131</v>
      </c>
      <c r="J957" t="s">
        <v>132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"17:47:35.938"</f>
        <v>17:47:35.938</v>
      </c>
      <c r="T957" t="str">
        <f>"17:47:35.838"</f>
        <v>17:47:35.838</v>
      </c>
      <c r="U957" t="str">
        <f t="shared" si="61"/>
        <v>A3E2C2</v>
      </c>
      <c r="V957">
        <v>0</v>
      </c>
      <c r="W957">
        <v>0</v>
      </c>
      <c r="X957">
        <v>1</v>
      </c>
      <c r="Z957">
        <v>0</v>
      </c>
      <c r="AA957">
        <v>10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1</v>
      </c>
      <c r="AH957">
        <v>0</v>
      </c>
      <c r="AI957" t="s">
        <v>510</v>
      </c>
      <c r="AJ957">
        <v>30.203733</v>
      </c>
      <c r="AK957" t="s">
        <v>511</v>
      </c>
      <c r="AL957">
        <v>-89.880201999999997</v>
      </c>
      <c r="AM957">
        <v>100</v>
      </c>
      <c r="AN957">
        <v>1400</v>
      </c>
      <c r="AO957" t="s">
        <v>118</v>
      </c>
      <c r="AP957">
        <v>50</v>
      </c>
      <c r="AQ957">
        <v>134</v>
      </c>
      <c r="AR957">
        <v>-128</v>
      </c>
      <c r="AZ957">
        <v>1200</v>
      </c>
      <c r="BA957">
        <v>1</v>
      </c>
      <c r="BB957" t="str">
        <f t="shared" si="63"/>
        <v xml:space="preserve">N35DC   </v>
      </c>
      <c r="BC957">
        <v>1</v>
      </c>
      <c r="BE957">
        <v>0</v>
      </c>
      <c r="BF957">
        <v>0</v>
      </c>
      <c r="BG957">
        <v>0</v>
      </c>
      <c r="BH957">
        <v>1475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"17:47:35.939"</f>
        <v>17:47:35.939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341</v>
      </c>
      <c r="CR957">
        <v>0</v>
      </c>
      <c r="CW957">
        <v>16748181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"10/21/2020 17:47:27.987"</f>
        <v>10/21/2020 17:47:27.987</v>
      </c>
      <c r="C958" t="str">
        <f t="shared" si="62"/>
        <v>FFDFD3C0</v>
      </c>
      <c r="D958" t="s">
        <v>128</v>
      </c>
      <c r="E958">
        <v>9</v>
      </c>
      <c r="H958">
        <v>257</v>
      </c>
      <c r="I958" t="s">
        <v>129</v>
      </c>
      <c r="J958" t="s">
        <v>126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"17:47:35.938"</f>
        <v>17:47:35.938</v>
      </c>
      <c r="T958" t="str">
        <f>"17:47:35.838"</f>
        <v>17:47:35.838</v>
      </c>
      <c r="U958" t="str">
        <f t="shared" si="61"/>
        <v>A3E2C2</v>
      </c>
      <c r="V958">
        <v>0</v>
      </c>
      <c r="W958">
        <v>0</v>
      </c>
      <c r="X958">
        <v>1</v>
      </c>
      <c r="Z958">
        <v>0</v>
      </c>
      <c r="AA958">
        <v>10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1</v>
      </c>
      <c r="AH958">
        <v>0</v>
      </c>
      <c r="AI958" t="s">
        <v>510</v>
      </c>
      <c r="AJ958">
        <v>30.203733</v>
      </c>
      <c r="AK958" t="s">
        <v>511</v>
      </c>
      <c r="AL958">
        <v>-89.880201999999997</v>
      </c>
      <c r="AM958">
        <v>100</v>
      </c>
      <c r="AN958">
        <v>1400</v>
      </c>
      <c r="AO958" t="s">
        <v>118</v>
      </c>
      <c r="AP958">
        <v>50</v>
      </c>
      <c r="AQ958">
        <v>134</v>
      </c>
      <c r="AR958">
        <v>-128</v>
      </c>
      <c r="AZ958">
        <v>1200</v>
      </c>
      <c r="BA958">
        <v>1</v>
      </c>
      <c r="BB958" t="str">
        <f t="shared" si="63"/>
        <v xml:space="preserve">N35DC   </v>
      </c>
      <c r="BC958">
        <v>1</v>
      </c>
      <c r="BE958">
        <v>0</v>
      </c>
      <c r="BF958">
        <v>0</v>
      </c>
      <c r="BG958">
        <v>0</v>
      </c>
      <c r="BH958">
        <v>1475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"17:47:35.939"</f>
        <v>17:47:35.939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341</v>
      </c>
      <c r="CR958">
        <v>0</v>
      </c>
      <c r="CW958">
        <v>16748181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"10/21/2020 17:47:27.987"</f>
        <v>10/21/2020 17:47:27.987</v>
      </c>
      <c r="C959" t="str">
        <f t="shared" si="62"/>
        <v>FFDFD3C0</v>
      </c>
      <c r="D959" t="s">
        <v>124</v>
      </c>
      <c r="E959">
        <v>2</v>
      </c>
      <c r="H959">
        <v>14</v>
      </c>
      <c r="I959" t="s">
        <v>125</v>
      </c>
      <c r="J959" t="s">
        <v>126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"17:47:35.938"</f>
        <v>17:47:35.938</v>
      </c>
      <c r="T959" t="str">
        <f>"17:47:35.838"</f>
        <v>17:47:35.838</v>
      </c>
      <c r="U959" t="str">
        <f t="shared" si="61"/>
        <v>A3E2C2</v>
      </c>
      <c r="V959">
        <v>0</v>
      </c>
      <c r="W959">
        <v>0</v>
      </c>
      <c r="X959">
        <v>1</v>
      </c>
      <c r="Z959">
        <v>0</v>
      </c>
      <c r="AA959">
        <v>10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1</v>
      </c>
      <c r="AH959">
        <v>0</v>
      </c>
      <c r="AI959" t="s">
        <v>510</v>
      </c>
      <c r="AJ959">
        <v>30.203733</v>
      </c>
      <c r="AK959" t="s">
        <v>511</v>
      </c>
      <c r="AL959">
        <v>-89.880201999999997</v>
      </c>
      <c r="AM959">
        <v>100</v>
      </c>
      <c r="AN959">
        <v>1400</v>
      </c>
      <c r="AO959" t="s">
        <v>118</v>
      </c>
      <c r="AP959">
        <v>50</v>
      </c>
      <c r="AQ959">
        <v>134</v>
      </c>
      <c r="AR959">
        <v>-128</v>
      </c>
      <c r="AZ959">
        <v>1200</v>
      </c>
      <c r="BA959">
        <v>1</v>
      </c>
      <c r="BB959" t="str">
        <f t="shared" si="63"/>
        <v xml:space="preserve">N35DC   </v>
      </c>
      <c r="BC959">
        <v>1</v>
      </c>
      <c r="BE959">
        <v>0</v>
      </c>
      <c r="BF959">
        <v>0</v>
      </c>
      <c r="BG959">
        <v>0</v>
      </c>
      <c r="BH959">
        <v>1475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"17:47:35.939"</f>
        <v>17:47:35.939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341</v>
      </c>
      <c r="CR959">
        <v>0</v>
      </c>
      <c r="CW959">
        <v>16748181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"10/21/2020 17:47:30.982"</f>
        <v>10/21/2020 17:47:30.982</v>
      </c>
      <c r="C960" t="str">
        <f t="shared" si="62"/>
        <v>FFDFD3C0</v>
      </c>
      <c r="D960" t="s">
        <v>130</v>
      </c>
      <c r="E960">
        <v>3</v>
      </c>
      <c r="F960">
        <v>2003</v>
      </c>
      <c r="G960" t="s">
        <v>131</v>
      </c>
      <c r="J960" t="s">
        <v>132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ref="S960:T964" si="67">"17:47:38.922"</f>
        <v>17:47:38.922</v>
      </c>
      <c r="T960" t="str">
        <f t="shared" si="67"/>
        <v>17:47:38.922</v>
      </c>
      <c r="U960" t="str">
        <f t="shared" si="61"/>
        <v>A3E2C2</v>
      </c>
      <c r="V960">
        <v>0</v>
      </c>
      <c r="W960">
        <v>0</v>
      </c>
      <c r="X960">
        <v>1</v>
      </c>
      <c r="Z960">
        <v>0</v>
      </c>
      <c r="AA960">
        <v>10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1</v>
      </c>
      <c r="AH960">
        <v>0</v>
      </c>
      <c r="AI960" t="s">
        <v>512</v>
      </c>
      <c r="AJ960">
        <v>30.205579</v>
      </c>
      <c r="AK960" t="s">
        <v>513</v>
      </c>
      <c r="AL960">
        <v>-89.879365000000007</v>
      </c>
      <c r="AM960">
        <v>100</v>
      </c>
      <c r="AN960">
        <v>1400</v>
      </c>
      <c r="AO960" t="s">
        <v>118</v>
      </c>
      <c r="AP960">
        <v>51</v>
      </c>
      <c r="AQ960">
        <v>134</v>
      </c>
      <c r="AR960">
        <v>-64</v>
      </c>
      <c r="AZ960">
        <v>1200</v>
      </c>
      <c r="BA960">
        <v>1</v>
      </c>
      <c r="BB960" t="str">
        <f t="shared" si="63"/>
        <v xml:space="preserve">N35DC   </v>
      </c>
      <c r="BC960">
        <v>1</v>
      </c>
      <c r="BE960">
        <v>0</v>
      </c>
      <c r="BF960">
        <v>0</v>
      </c>
      <c r="BG960">
        <v>0</v>
      </c>
      <c r="BH960">
        <v>1475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"17:47:38.924"</f>
        <v>17:47:38.924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6</v>
      </c>
      <c r="CP960" t="s">
        <v>119</v>
      </c>
      <c r="CQ960">
        <v>16</v>
      </c>
      <c r="CR960">
        <v>3</v>
      </c>
      <c r="CW960">
        <v>318563</v>
      </c>
      <c r="CY960">
        <v>1</v>
      </c>
      <c r="CZ960">
        <v>0</v>
      </c>
      <c r="DA960">
        <v>0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"10/21/2020 17:47:30.982"</f>
        <v>10/21/2020 17:47:30.982</v>
      </c>
      <c r="C961" t="str">
        <f t="shared" si="62"/>
        <v>FFDFD3C0</v>
      </c>
      <c r="D961" t="s">
        <v>128</v>
      </c>
      <c r="E961">
        <v>9</v>
      </c>
      <c r="H961">
        <v>257</v>
      </c>
      <c r="I961" t="s">
        <v>129</v>
      </c>
      <c r="J961" t="s">
        <v>126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67"/>
        <v>17:47:38.922</v>
      </c>
      <c r="T961" t="str">
        <f t="shared" si="67"/>
        <v>17:47:38.922</v>
      </c>
      <c r="U961" t="str">
        <f t="shared" si="61"/>
        <v>A3E2C2</v>
      </c>
      <c r="V961">
        <v>0</v>
      </c>
      <c r="W961">
        <v>0</v>
      </c>
      <c r="X961">
        <v>1</v>
      </c>
      <c r="Z961">
        <v>0</v>
      </c>
      <c r="AA961">
        <v>10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1</v>
      </c>
      <c r="AH961">
        <v>0</v>
      </c>
      <c r="AI961" t="s">
        <v>512</v>
      </c>
      <c r="AJ961">
        <v>30.205579</v>
      </c>
      <c r="AK961" t="s">
        <v>513</v>
      </c>
      <c r="AL961">
        <v>-89.879365000000007</v>
      </c>
      <c r="AM961">
        <v>100</v>
      </c>
      <c r="AN961">
        <v>1400</v>
      </c>
      <c r="AO961" t="s">
        <v>118</v>
      </c>
      <c r="AP961">
        <v>51</v>
      </c>
      <c r="AQ961">
        <v>134</v>
      </c>
      <c r="AR961">
        <v>-64</v>
      </c>
      <c r="AZ961">
        <v>1200</v>
      </c>
      <c r="BA961">
        <v>1</v>
      </c>
      <c r="BB961" t="str">
        <f t="shared" si="63"/>
        <v xml:space="preserve">N35DC   </v>
      </c>
      <c r="BC961">
        <v>1</v>
      </c>
      <c r="BE961">
        <v>0</v>
      </c>
      <c r="BF961">
        <v>0</v>
      </c>
      <c r="BG961">
        <v>0</v>
      </c>
      <c r="BH961">
        <v>1475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"17:47:38.924"</f>
        <v>17:47:38.924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6</v>
      </c>
      <c r="CP961" t="s">
        <v>119</v>
      </c>
      <c r="CQ961">
        <v>16</v>
      </c>
      <c r="CR961">
        <v>3</v>
      </c>
      <c r="CW961">
        <v>318563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"10/21/2020 17:47:30.982"</f>
        <v>10/21/2020 17:47:30.982</v>
      </c>
      <c r="C962" t="str">
        <f t="shared" si="62"/>
        <v>FFDFD3C0</v>
      </c>
      <c r="D962" t="s">
        <v>133</v>
      </c>
      <c r="E962">
        <v>1</v>
      </c>
      <c r="F962">
        <v>1001</v>
      </c>
      <c r="G962" t="s">
        <v>114</v>
      </c>
      <c r="J962" t="s">
        <v>134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67"/>
        <v>17:47:38.922</v>
      </c>
      <c r="T962" t="str">
        <f t="shared" si="67"/>
        <v>17:47:38.922</v>
      </c>
      <c r="U962" t="str">
        <f t="shared" ref="U962:U1025" si="68">"A3E2C2"</f>
        <v>A3E2C2</v>
      </c>
      <c r="V962">
        <v>0</v>
      </c>
      <c r="W962">
        <v>0</v>
      </c>
      <c r="X962">
        <v>1</v>
      </c>
      <c r="Z962">
        <v>0</v>
      </c>
      <c r="AA962">
        <v>10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1</v>
      </c>
      <c r="AH962">
        <v>0</v>
      </c>
      <c r="AI962" t="s">
        <v>512</v>
      </c>
      <c r="AJ962">
        <v>30.205579</v>
      </c>
      <c r="AK962" t="s">
        <v>513</v>
      </c>
      <c r="AL962">
        <v>-89.879365000000007</v>
      </c>
      <c r="AM962">
        <v>100</v>
      </c>
      <c r="AN962">
        <v>1400</v>
      </c>
      <c r="AO962" t="s">
        <v>118</v>
      </c>
      <c r="AP962">
        <v>51</v>
      </c>
      <c r="AQ962">
        <v>134</v>
      </c>
      <c r="AR962">
        <v>-64</v>
      </c>
      <c r="AZ962">
        <v>1200</v>
      </c>
      <c r="BA962">
        <v>1</v>
      </c>
      <c r="BB962" t="str">
        <f t="shared" si="63"/>
        <v xml:space="preserve">N35DC   </v>
      </c>
      <c r="BC962">
        <v>1</v>
      </c>
      <c r="BE962">
        <v>0</v>
      </c>
      <c r="BF962">
        <v>0</v>
      </c>
      <c r="BG962">
        <v>0</v>
      </c>
      <c r="BH962">
        <v>1475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"17:47:38.924"</f>
        <v>17:47:38.924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6</v>
      </c>
      <c r="CP962" t="s">
        <v>119</v>
      </c>
      <c r="CQ962">
        <v>16</v>
      </c>
      <c r="CR962">
        <v>3</v>
      </c>
      <c r="CW962">
        <v>318563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"10/21/2020 17:47:30.982"</f>
        <v>10/21/2020 17:47:30.982</v>
      </c>
      <c r="C963" t="str">
        <f t="shared" si="62"/>
        <v>FFDFD3C0</v>
      </c>
      <c r="D963" t="s">
        <v>124</v>
      </c>
      <c r="E963">
        <v>2</v>
      </c>
      <c r="H963">
        <v>14</v>
      </c>
      <c r="I963" t="s">
        <v>125</v>
      </c>
      <c r="J963" t="s">
        <v>126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67"/>
        <v>17:47:38.922</v>
      </c>
      <c r="T963" t="str">
        <f t="shared" si="67"/>
        <v>17:47:38.922</v>
      </c>
      <c r="U963" t="str">
        <f t="shared" si="68"/>
        <v>A3E2C2</v>
      </c>
      <c r="V963">
        <v>0</v>
      </c>
      <c r="W963">
        <v>0</v>
      </c>
      <c r="X963">
        <v>1</v>
      </c>
      <c r="Z963">
        <v>0</v>
      </c>
      <c r="AA963">
        <v>10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1</v>
      </c>
      <c r="AH963">
        <v>0</v>
      </c>
      <c r="AI963" t="s">
        <v>512</v>
      </c>
      <c r="AJ963">
        <v>30.205579</v>
      </c>
      <c r="AK963" t="s">
        <v>513</v>
      </c>
      <c r="AL963">
        <v>-89.879365000000007</v>
      </c>
      <c r="AM963">
        <v>100</v>
      </c>
      <c r="AN963">
        <v>1400</v>
      </c>
      <c r="AO963" t="s">
        <v>118</v>
      </c>
      <c r="AP963">
        <v>51</v>
      </c>
      <c r="AQ963">
        <v>134</v>
      </c>
      <c r="AR963">
        <v>-64</v>
      </c>
      <c r="AZ963">
        <v>1200</v>
      </c>
      <c r="BA963">
        <v>1</v>
      </c>
      <c r="BB963" t="str">
        <f t="shared" si="63"/>
        <v xml:space="preserve">N35DC   </v>
      </c>
      <c r="BC963">
        <v>1</v>
      </c>
      <c r="BE963">
        <v>0</v>
      </c>
      <c r="BF963">
        <v>0</v>
      </c>
      <c r="BG963">
        <v>0</v>
      </c>
      <c r="BH963">
        <v>1475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"17:47:38.924"</f>
        <v>17:47:38.924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6</v>
      </c>
      <c r="CP963" t="s">
        <v>119</v>
      </c>
      <c r="CQ963">
        <v>16</v>
      </c>
      <c r="CR963">
        <v>3</v>
      </c>
      <c r="CW963">
        <v>318563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"10/21/2020 17:47:30.982"</f>
        <v>10/21/2020 17:47:30.982</v>
      </c>
      <c r="C964" t="str">
        <f t="shared" si="62"/>
        <v>FFDFD3C0</v>
      </c>
      <c r="D964" t="s">
        <v>113</v>
      </c>
      <c r="E964">
        <v>4</v>
      </c>
      <c r="H964">
        <v>162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67"/>
        <v>17:47:38.922</v>
      </c>
      <c r="T964" t="str">
        <f t="shared" si="67"/>
        <v>17:47:38.922</v>
      </c>
      <c r="U964" t="str">
        <f t="shared" si="68"/>
        <v>A3E2C2</v>
      </c>
      <c r="V964">
        <v>0</v>
      </c>
      <c r="W964">
        <v>0</v>
      </c>
      <c r="X964">
        <v>1</v>
      </c>
      <c r="Z964">
        <v>0</v>
      </c>
      <c r="AA964">
        <v>10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1</v>
      </c>
      <c r="AH964">
        <v>0</v>
      </c>
      <c r="AI964" t="s">
        <v>512</v>
      </c>
      <c r="AJ964">
        <v>30.205579</v>
      </c>
      <c r="AK964" t="s">
        <v>513</v>
      </c>
      <c r="AL964">
        <v>-89.879365000000007</v>
      </c>
      <c r="AM964">
        <v>100</v>
      </c>
      <c r="AN964">
        <v>1400</v>
      </c>
      <c r="AO964" t="s">
        <v>118</v>
      </c>
      <c r="AP964">
        <v>51</v>
      </c>
      <c r="AQ964">
        <v>134</v>
      </c>
      <c r="AR964">
        <v>-64</v>
      </c>
      <c r="AZ964">
        <v>1200</v>
      </c>
      <c r="BA964">
        <v>1</v>
      </c>
      <c r="BB964" t="str">
        <f t="shared" si="63"/>
        <v xml:space="preserve">N35DC   </v>
      </c>
      <c r="BC964">
        <v>1</v>
      </c>
      <c r="BE964">
        <v>0</v>
      </c>
      <c r="BF964">
        <v>0</v>
      </c>
      <c r="BG964">
        <v>0</v>
      </c>
      <c r="BH964">
        <v>1475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"17:47:38.924"</f>
        <v>17:47:38.924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6</v>
      </c>
      <c r="CP964" t="s">
        <v>119</v>
      </c>
      <c r="CQ964">
        <v>16</v>
      </c>
      <c r="CR964">
        <v>3</v>
      </c>
      <c r="CW964">
        <v>318563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"10/21/2020 17:47:32.068"</f>
        <v>10/21/2020 17:47:32.068</v>
      </c>
      <c r="C965" t="str">
        <f t="shared" si="62"/>
        <v>FFDFD3C0</v>
      </c>
      <c r="D965" t="s">
        <v>133</v>
      </c>
      <c r="E965">
        <v>1</v>
      </c>
      <c r="F965">
        <v>1001</v>
      </c>
      <c r="G965" t="s">
        <v>114</v>
      </c>
      <c r="J965" t="s">
        <v>134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"17:47:39.984"</f>
        <v>17:47:39.984</v>
      </c>
      <c r="T965" t="str">
        <f>"17:47:39.784"</f>
        <v>17:47:39.784</v>
      </c>
      <c r="U965" t="str">
        <f t="shared" si="68"/>
        <v>A3E2C2</v>
      </c>
      <c r="V965">
        <v>0</v>
      </c>
      <c r="W965">
        <v>0</v>
      </c>
      <c r="X965">
        <v>1</v>
      </c>
      <c r="Z965">
        <v>0</v>
      </c>
      <c r="AA965">
        <v>10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1</v>
      </c>
      <c r="AH965">
        <v>0</v>
      </c>
      <c r="AI965" t="s">
        <v>514</v>
      </c>
      <c r="AJ965">
        <v>30.206264999999998</v>
      </c>
      <c r="AK965" t="s">
        <v>515</v>
      </c>
      <c r="AL965">
        <v>-89.879086000000001</v>
      </c>
      <c r="AM965">
        <v>100</v>
      </c>
      <c r="AN965">
        <v>1400</v>
      </c>
      <c r="AO965" t="s">
        <v>118</v>
      </c>
      <c r="AP965">
        <v>50</v>
      </c>
      <c r="AQ965">
        <v>134</v>
      </c>
      <c r="AR965">
        <v>-64</v>
      </c>
      <c r="AZ965">
        <v>1200</v>
      </c>
      <c r="BA965">
        <v>1</v>
      </c>
      <c r="BB965" t="str">
        <f t="shared" si="63"/>
        <v xml:space="preserve">N35DC   </v>
      </c>
      <c r="BC965">
        <v>1</v>
      </c>
      <c r="BE965">
        <v>0</v>
      </c>
      <c r="BF965">
        <v>0</v>
      </c>
      <c r="BG965">
        <v>0</v>
      </c>
      <c r="BH965">
        <v>1475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"17:47:39.989"</f>
        <v>17:47:39.989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341</v>
      </c>
      <c r="CR965">
        <v>0</v>
      </c>
      <c r="CW965">
        <v>16751108</v>
      </c>
      <c r="CY965">
        <v>1</v>
      </c>
      <c r="CZ965">
        <v>0</v>
      </c>
      <c r="DA965">
        <v>0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"10/21/2020 17:47:32.068"</f>
        <v>10/21/2020 17:47:32.068</v>
      </c>
      <c r="C966" t="str">
        <f t="shared" si="62"/>
        <v>FFDFD3C0</v>
      </c>
      <c r="D966" t="s">
        <v>124</v>
      </c>
      <c r="E966">
        <v>2</v>
      </c>
      <c r="H966">
        <v>14</v>
      </c>
      <c r="I966" t="s">
        <v>125</v>
      </c>
      <c r="J966" t="s">
        <v>126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"17:47:39.984"</f>
        <v>17:47:39.984</v>
      </c>
      <c r="T966" t="str">
        <f>"17:47:39.784"</f>
        <v>17:47:39.784</v>
      </c>
      <c r="U966" t="str">
        <f t="shared" si="68"/>
        <v>A3E2C2</v>
      </c>
      <c r="V966">
        <v>0</v>
      </c>
      <c r="W966">
        <v>0</v>
      </c>
      <c r="X966">
        <v>1</v>
      </c>
      <c r="Z966">
        <v>0</v>
      </c>
      <c r="AA966">
        <v>10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1</v>
      </c>
      <c r="AH966">
        <v>0</v>
      </c>
      <c r="AI966" t="s">
        <v>514</v>
      </c>
      <c r="AJ966">
        <v>30.206264999999998</v>
      </c>
      <c r="AK966" t="s">
        <v>515</v>
      </c>
      <c r="AL966">
        <v>-89.879086000000001</v>
      </c>
      <c r="AM966">
        <v>100</v>
      </c>
      <c r="AN966">
        <v>1400</v>
      </c>
      <c r="AO966" t="s">
        <v>118</v>
      </c>
      <c r="AP966">
        <v>50</v>
      </c>
      <c r="AQ966">
        <v>134</v>
      </c>
      <c r="AR966">
        <v>-64</v>
      </c>
      <c r="AZ966">
        <v>1200</v>
      </c>
      <c r="BA966">
        <v>1</v>
      </c>
      <c r="BB966" t="str">
        <f t="shared" si="63"/>
        <v xml:space="preserve">N35DC   </v>
      </c>
      <c r="BC966">
        <v>1</v>
      </c>
      <c r="BE966">
        <v>0</v>
      </c>
      <c r="BF966">
        <v>0</v>
      </c>
      <c r="BG966">
        <v>0</v>
      </c>
      <c r="BH966">
        <v>1475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"17:47:39.989"</f>
        <v>17:47:39.989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341</v>
      </c>
      <c r="CR966">
        <v>0</v>
      </c>
      <c r="CW966">
        <v>16751108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"10/21/2020 17:47:32.068"</f>
        <v>10/21/2020 17:47:32.068</v>
      </c>
      <c r="C967" t="str">
        <f t="shared" si="62"/>
        <v>FFDFD3C0</v>
      </c>
      <c r="D967" t="s">
        <v>113</v>
      </c>
      <c r="E967">
        <v>4</v>
      </c>
      <c r="H967">
        <v>162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"17:47:39.984"</f>
        <v>17:47:39.984</v>
      </c>
      <c r="T967" t="str">
        <f>"17:47:39.784"</f>
        <v>17:47:39.784</v>
      </c>
      <c r="U967" t="str">
        <f t="shared" si="68"/>
        <v>A3E2C2</v>
      </c>
      <c r="V967">
        <v>0</v>
      </c>
      <c r="W967">
        <v>0</v>
      </c>
      <c r="X967">
        <v>1</v>
      </c>
      <c r="Z967">
        <v>0</v>
      </c>
      <c r="AA967">
        <v>10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1</v>
      </c>
      <c r="AH967">
        <v>0</v>
      </c>
      <c r="AI967" t="s">
        <v>514</v>
      </c>
      <c r="AJ967">
        <v>30.206264999999998</v>
      </c>
      <c r="AK967" t="s">
        <v>515</v>
      </c>
      <c r="AL967">
        <v>-89.879086000000001</v>
      </c>
      <c r="AM967">
        <v>100</v>
      </c>
      <c r="AN967">
        <v>1400</v>
      </c>
      <c r="AO967" t="s">
        <v>118</v>
      </c>
      <c r="AP967">
        <v>50</v>
      </c>
      <c r="AQ967">
        <v>134</v>
      </c>
      <c r="AR967">
        <v>-64</v>
      </c>
      <c r="AZ967">
        <v>1200</v>
      </c>
      <c r="BA967">
        <v>1</v>
      </c>
      <c r="BB967" t="str">
        <f t="shared" si="63"/>
        <v xml:space="preserve">N35DC   </v>
      </c>
      <c r="BC967">
        <v>1</v>
      </c>
      <c r="BE967">
        <v>0</v>
      </c>
      <c r="BF967">
        <v>0</v>
      </c>
      <c r="BG967">
        <v>0</v>
      </c>
      <c r="BH967">
        <v>1475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"17:47:39.989"</f>
        <v>17:47:39.989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341</v>
      </c>
      <c r="CR967">
        <v>0</v>
      </c>
      <c r="CW967">
        <v>16751108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"10/21/2020 17:47:32.068"</f>
        <v>10/21/2020 17:47:32.068</v>
      </c>
      <c r="C968" t="str">
        <f t="shared" si="62"/>
        <v>FFDFD3C0</v>
      </c>
      <c r="D968" t="s">
        <v>128</v>
      </c>
      <c r="E968">
        <v>9</v>
      </c>
      <c r="H968">
        <v>257</v>
      </c>
      <c r="I968" t="s">
        <v>129</v>
      </c>
      <c r="J968" t="s">
        <v>126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"17:47:39.984"</f>
        <v>17:47:39.984</v>
      </c>
      <c r="T968" t="str">
        <f>"17:47:39.784"</f>
        <v>17:47:39.784</v>
      </c>
      <c r="U968" t="str">
        <f t="shared" si="68"/>
        <v>A3E2C2</v>
      </c>
      <c r="V968">
        <v>0</v>
      </c>
      <c r="W968">
        <v>0</v>
      </c>
      <c r="X968">
        <v>1</v>
      </c>
      <c r="Z968">
        <v>0</v>
      </c>
      <c r="AA968">
        <v>10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1</v>
      </c>
      <c r="AH968">
        <v>0</v>
      </c>
      <c r="AI968" t="s">
        <v>514</v>
      </c>
      <c r="AJ968">
        <v>30.206264999999998</v>
      </c>
      <c r="AK968" t="s">
        <v>515</v>
      </c>
      <c r="AL968">
        <v>-89.879086000000001</v>
      </c>
      <c r="AM968">
        <v>100</v>
      </c>
      <c r="AN968">
        <v>1400</v>
      </c>
      <c r="AO968" t="s">
        <v>118</v>
      </c>
      <c r="AP968">
        <v>50</v>
      </c>
      <c r="AQ968">
        <v>134</v>
      </c>
      <c r="AR968">
        <v>-64</v>
      </c>
      <c r="AZ968">
        <v>1200</v>
      </c>
      <c r="BA968">
        <v>1</v>
      </c>
      <c r="BB968" t="str">
        <f t="shared" si="63"/>
        <v xml:space="preserve">N35DC   </v>
      </c>
      <c r="BC968">
        <v>1</v>
      </c>
      <c r="BE968">
        <v>0</v>
      </c>
      <c r="BF968">
        <v>0</v>
      </c>
      <c r="BG968">
        <v>0</v>
      </c>
      <c r="BH968">
        <v>1475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"17:47:39.989"</f>
        <v>17:47:39.989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341</v>
      </c>
      <c r="CR968">
        <v>0</v>
      </c>
      <c r="CW968">
        <v>16751108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"10/21/2020 17:47:32.068"</f>
        <v>10/21/2020 17:47:32.068</v>
      </c>
      <c r="C969" t="str">
        <f t="shared" si="62"/>
        <v>FFDFD3C0</v>
      </c>
      <c r="D969" t="s">
        <v>130</v>
      </c>
      <c r="E969">
        <v>3</v>
      </c>
      <c r="F969">
        <v>2003</v>
      </c>
      <c r="G969" t="s">
        <v>131</v>
      </c>
      <c r="J969" t="s">
        <v>132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"17:47:39.984"</f>
        <v>17:47:39.984</v>
      </c>
      <c r="T969" t="str">
        <f>"17:47:39.784"</f>
        <v>17:47:39.784</v>
      </c>
      <c r="U969" t="str">
        <f t="shared" si="68"/>
        <v>A3E2C2</v>
      </c>
      <c r="V969">
        <v>0</v>
      </c>
      <c r="W969">
        <v>0</v>
      </c>
      <c r="X969">
        <v>1</v>
      </c>
      <c r="Z969">
        <v>0</v>
      </c>
      <c r="AA969">
        <v>10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1</v>
      </c>
      <c r="AH969">
        <v>0</v>
      </c>
      <c r="AI969" t="s">
        <v>514</v>
      </c>
      <c r="AJ969">
        <v>30.206264999999998</v>
      </c>
      <c r="AK969" t="s">
        <v>515</v>
      </c>
      <c r="AL969">
        <v>-89.879086000000001</v>
      </c>
      <c r="AM969">
        <v>100</v>
      </c>
      <c r="AN969">
        <v>1400</v>
      </c>
      <c r="AO969" t="s">
        <v>118</v>
      </c>
      <c r="AP969">
        <v>50</v>
      </c>
      <c r="AQ969">
        <v>134</v>
      </c>
      <c r="AR969">
        <v>-64</v>
      </c>
      <c r="AZ969">
        <v>1200</v>
      </c>
      <c r="BA969">
        <v>1</v>
      </c>
      <c r="BB969" t="str">
        <f t="shared" si="63"/>
        <v xml:space="preserve">N35DC   </v>
      </c>
      <c r="BC969">
        <v>1</v>
      </c>
      <c r="BE969">
        <v>0</v>
      </c>
      <c r="BF969">
        <v>0</v>
      </c>
      <c r="BG969">
        <v>0</v>
      </c>
      <c r="BH969">
        <v>1475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"17:47:39.989"</f>
        <v>17:47:39.989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341</v>
      </c>
      <c r="CR969">
        <v>0</v>
      </c>
      <c r="CW969">
        <v>16751108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"10/21/2020 17:47:35.075"</f>
        <v>10/21/2020 17:47:35.075</v>
      </c>
      <c r="C970" t="str">
        <f t="shared" ref="C970:C1033" si="69">"FFDFD3C0"</f>
        <v>FFDFD3C0</v>
      </c>
      <c r="D970" t="s">
        <v>128</v>
      </c>
      <c r="E970">
        <v>9</v>
      </c>
      <c r="H970">
        <v>257</v>
      </c>
      <c r="I970" t="s">
        <v>129</v>
      </c>
      <c r="J970" t="s">
        <v>126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"17:47:43.000"</f>
        <v>17:47:43.000</v>
      </c>
      <c r="T970" t="str">
        <f>"17:47:42.800"</f>
        <v>17:47:42.800</v>
      </c>
      <c r="U970" t="str">
        <f t="shared" si="68"/>
        <v>A3E2C2</v>
      </c>
      <c r="V970">
        <v>0</v>
      </c>
      <c r="W970">
        <v>0</v>
      </c>
      <c r="X970">
        <v>1</v>
      </c>
      <c r="Z970">
        <v>0</v>
      </c>
      <c r="AA970">
        <v>10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1</v>
      </c>
      <c r="AH970">
        <v>0</v>
      </c>
      <c r="AI970" t="s">
        <v>516</v>
      </c>
      <c r="AJ970">
        <v>30.208110999999999</v>
      </c>
      <c r="AK970" t="s">
        <v>517</v>
      </c>
      <c r="AL970">
        <v>-89.878270999999998</v>
      </c>
      <c r="AM970">
        <v>100</v>
      </c>
      <c r="AN970">
        <v>1400</v>
      </c>
      <c r="AO970" t="s">
        <v>118</v>
      </c>
      <c r="AP970">
        <v>50</v>
      </c>
      <c r="AQ970">
        <v>135</v>
      </c>
      <c r="AR970">
        <v>0</v>
      </c>
      <c r="AZ970">
        <v>1200</v>
      </c>
      <c r="BA970">
        <v>1</v>
      </c>
      <c r="BB970" t="str">
        <f t="shared" ref="BB970:BB1033" si="70">"N35DC   "</f>
        <v xml:space="preserve">N35DC   </v>
      </c>
      <c r="BC970">
        <v>1</v>
      </c>
      <c r="BE970">
        <v>0</v>
      </c>
      <c r="BF970">
        <v>0</v>
      </c>
      <c r="BG970">
        <v>0</v>
      </c>
      <c r="BH970">
        <v>1475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"17:47:43.004"</f>
        <v>17:47:43.004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16</v>
      </c>
      <c r="CR970">
        <v>0</v>
      </c>
      <c r="CW970">
        <v>5650777</v>
      </c>
      <c r="CY970">
        <v>1</v>
      </c>
      <c r="CZ970">
        <v>0</v>
      </c>
      <c r="DA970">
        <v>0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"10/21/2020 17:47:35.075"</f>
        <v>10/21/2020 17:47:35.075</v>
      </c>
      <c r="C971" t="str">
        <f t="shared" si="69"/>
        <v>FFDFD3C0</v>
      </c>
      <c r="D971" t="s">
        <v>130</v>
      </c>
      <c r="E971">
        <v>3</v>
      </c>
      <c r="F971">
        <v>2003</v>
      </c>
      <c r="G971" t="s">
        <v>131</v>
      </c>
      <c r="J971" t="s">
        <v>132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"17:47:43.000"</f>
        <v>17:47:43.000</v>
      </c>
      <c r="T971" t="str">
        <f>"17:47:42.800"</f>
        <v>17:47:42.800</v>
      </c>
      <c r="U971" t="str">
        <f t="shared" si="68"/>
        <v>A3E2C2</v>
      </c>
      <c r="V971">
        <v>0</v>
      </c>
      <c r="W971">
        <v>0</v>
      </c>
      <c r="X971">
        <v>1</v>
      </c>
      <c r="Z971">
        <v>0</v>
      </c>
      <c r="AA971">
        <v>10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1</v>
      </c>
      <c r="AH971">
        <v>0</v>
      </c>
      <c r="AI971" t="s">
        <v>516</v>
      </c>
      <c r="AJ971">
        <v>30.208110999999999</v>
      </c>
      <c r="AK971" t="s">
        <v>517</v>
      </c>
      <c r="AL971">
        <v>-89.878270999999998</v>
      </c>
      <c r="AM971">
        <v>100</v>
      </c>
      <c r="AN971">
        <v>1400</v>
      </c>
      <c r="AO971" t="s">
        <v>118</v>
      </c>
      <c r="AP971">
        <v>50</v>
      </c>
      <c r="AQ971">
        <v>135</v>
      </c>
      <c r="AR971">
        <v>0</v>
      </c>
      <c r="AZ971">
        <v>1200</v>
      </c>
      <c r="BA971">
        <v>1</v>
      </c>
      <c r="BB971" t="str">
        <f t="shared" si="70"/>
        <v xml:space="preserve">N35DC   </v>
      </c>
      <c r="BC971">
        <v>1</v>
      </c>
      <c r="BE971">
        <v>0</v>
      </c>
      <c r="BF971">
        <v>0</v>
      </c>
      <c r="BG971">
        <v>0</v>
      </c>
      <c r="BH971">
        <v>1475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"17:47:43.004"</f>
        <v>17:47:43.004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16</v>
      </c>
      <c r="CR971">
        <v>0</v>
      </c>
      <c r="CW971">
        <v>5650777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"10/21/2020 17:47:35.075"</f>
        <v>10/21/2020 17:47:35.075</v>
      </c>
      <c r="C972" t="str">
        <f t="shared" si="69"/>
        <v>FFDFD3C0</v>
      </c>
      <c r="D972" t="s">
        <v>113</v>
      </c>
      <c r="E972">
        <v>4</v>
      </c>
      <c r="H972">
        <v>162</v>
      </c>
      <c r="I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"17:47:43.000"</f>
        <v>17:47:43.000</v>
      </c>
      <c r="T972" t="str">
        <f>"17:47:42.800"</f>
        <v>17:47:42.800</v>
      </c>
      <c r="U972" t="str">
        <f t="shared" si="68"/>
        <v>A3E2C2</v>
      </c>
      <c r="V972">
        <v>0</v>
      </c>
      <c r="W972">
        <v>0</v>
      </c>
      <c r="X972">
        <v>1</v>
      </c>
      <c r="Z972">
        <v>0</v>
      </c>
      <c r="AA972">
        <v>10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1</v>
      </c>
      <c r="AH972">
        <v>0</v>
      </c>
      <c r="AI972" t="s">
        <v>516</v>
      </c>
      <c r="AJ972">
        <v>30.208110999999999</v>
      </c>
      <c r="AK972" t="s">
        <v>517</v>
      </c>
      <c r="AL972">
        <v>-89.878270999999998</v>
      </c>
      <c r="AM972">
        <v>100</v>
      </c>
      <c r="AN972">
        <v>1400</v>
      </c>
      <c r="AO972" t="s">
        <v>118</v>
      </c>
      <c r="AP972">
        <v>50</v>
      </c>
      <c r="AQ972">
        <v>135</v>
      </c>
      <c r="AR972">
        <v>0</v>
      </c>
      <c r="AZ972">
        <v>1200</v>
      </c>
      <c r="BA972">
        <v>1</v>
      </c>
      <c r="BB972" t="str">
        <f t="shared" si="70"/>
        <v xml:space="preserve">N35DC   </v>
      </c>
      <c r="BC972">
        <v>1</v>
      </c>
      <c r="BE972">
        <v>0</v>
      </c>
      <c r="BF972">
        <v>0</v>
      </c>
      <c r="BG972">
        <v>0</v>
      </c>
      <c r="BH972">
        <v>1475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"17:47:43.004"</f>
        <v>17:47:43.004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16</v>
      </c>
      <c r="CR972">
        <v>0</v>
      </c>
      <c r="CW972">
        <v>5650777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"10/21/2020 17:47:35.075"</f>
        <v>10/21/2020 17:47:35.075</v>
      </c>
      <c r="C973" t="str">
        <f t="shared" si="69"/>
        <v>FFDFD3C0</v>
      </c>
      <c r="D973" t="s">
        <v>133</v>
      </c>
      <c r="E973">
        <v>1</v>
      </c>
      <c r="F973">
        <v>1001</v>
      </c>
      <c r="G973" t="s">
        <v>114</v>
      </c>
      <c r="J973" t="s">
        <v>134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"17:47:43.000"</f>
        <v>17:47:43.000</v>
      </c>
      <c r="T973" t="str">
        <f>"17:47:42.800"</f>
        <v>17:47:42.800</v>
      </c>
      <c r="U973" t="str">
        <f t="shared" si="68"/>
        <v>A3E2C2</v>
      </c>
      <c r="V973">
        <v>0</v>
      </c>
      <c r="W973">
        <v>0</v>
      </c>
      <c r="X973">
        <v>1</v>
      </c>
      <c r="Z973">
        <v>0</v>
      </c>
      <c r="AA973">
        <v>10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1</v>
      </c>
      <c r="AH973">
        <v>0</v>
      </c>
      <c r="AI973" t="s">
        <v>516</v>
      </c>
      <c r="AJ973">
        <v>30.208110999999999</v>
      </c>
      <c r="AK973" t="s">
        <v>517</v>
      </c>
      <c r="AL973">
        <v>-89.878270999999998</v>
      </c>
      <c r="AM973">
        <v>100</v>
      </c>
      <c r="AN973">
        <v>1400</v>
      </c>
      <c r="AO973" t="s">
        <v>118</v>
      </c>
      <c r="AP973">
        <v>50</v>
      </c>
      <c r="AQ973">
        <v>135</v>
      </c>
      <c r="AR973">
        <v>0</v>
      </c>
      <c r="AZ973">
        <v>1200</v>
      </c>
      <c r="BA973">
        <v>1</v>
      </c>
      <c r="BB973" t="str">
        <f t="shared" si="70"/>
        <v xml:space="preserve">N35DC   </v>
      </c>
      <c r="BC973">
        <v>1</v>
      </c>
      <c r="BE973">
        <v>0</v>
      </c>
      <c r="BF973">
        <v>0</v>
      </c>
      <c r="BG973">
        <v>0</v>
      </c>
      <c r="BH973">
        <v>1475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"17:47:43.004"</f>
        <v>17:47:43.004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16</v>
      </c>
      <c r="CR973">
        <v>0</v>
      </c>
      <c r="CW973">
        <v>5650777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"10/21/2020 17:47:35.075"</f>
        <v>10/21/2020 17:47:35.075</v>
      </c>
      <c r="C974" t="str">
        <f t="shared" si="69"/>
        <v>FFDFD3C0</v>
      </c>
      <c r="D974" t="s">
        <v>124</v>
      </c>
      <c r="E974">
        <v>2</v>
      </c>
      <c r="H974">
        <v>14</v>
      </c>
      <c r="I974" t="s">
        <v>125</v>
      </c>
      <c r="J974" t="s">
        <v>126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"17:47:43.000"</f>
        <v>17:47:43.000</v>
      </c>
      <c r="T974" t="str">
        <f>"17:47:42.800"</f>
        <v>17:47:42.800</v>
      </c>
      <c r="U974" t="str">
        <f t="shared" si="68"/>
        <v>A3E2C2</v>
      </c>
      <c r="V974">
        <v>0</v>
      </c>
      <c r="W974">
        <v>0</v>
      </c>
      <c r="X974">
        <v>1</v>
      </c>
      <c r="Z974">
        <v>0</v>
      </c>
      <c r="AA974">
        <v>10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1</v>
      </c>
      <c r="AH974">
        <v>0</v>
      </c>
      <c r="AI974" t="s">
        <v>516</v>
      </c>
      <c r="AJ974">
        <v>30.208110999999999</v>
      </c>
      <c r="AK974" t="s">
        <v>517</v>
      </c>
      <c r="AL974">
        <v>-89.878270999999998</v>
      </c>
      <c r="AM974">
        <v>100</v>
      </c>
      <c r="AN974">
        <v>1400</v>
      </c>
      <c r="AO974" t="s">
        <v>118</v>
      </c>
      <c r="AP974">
        <v>50</v>
      </c>
      <c r="AQ974">
        <v>135</v>
      </c>
      <c r="AR974">
        <v>0</v>
      </c>
      <c r="AZ974">
        <v>1200</v>
      </c>
      <c r="BA974">
        <v>1</v>
      </c>
      <c r="BB974" t="str">
        <f t="shared" si="70"/>
        <v xml:space="preserve">N35DC   </v>
      </c>
      <c r="BC974">
        <v>1</v>
      </c>
      <c r="BE974">
        <v>0</v>
      </c>
      <c r="BF974">
        <v>0</v>
      </c>
      <c r="BG974">
        <v>0</v>
      </c>
      <c r="BH974">
        <v>1475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"17:47:43.004"</f>
        <v>17:47:43.004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16</v>
      </c>
      <c r="CR974">
        <v>0</v>
      </c>
      <c r="CW974">
        <v>5650777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"10/21/2020 17:47:35.920"</f>
        <v>10/21/2020 17:47:35.920</v>
      </c>
      <c r="C975" t="str">
        <f t="shared" si="69"/>
        <v>FFDFD3C0</v>
      </c>
      <c r="D975" t="s">
        <v>124</v>
      </c>
      <c r="E975">
        <v>2</v>
      </c>
      <c r="H975">
        <v>14</v>
      </c>
      <c r="I975" t="s">
        <v>125</v>
      </c>
      <c r="J975" t="s">
        <v>126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"17:47:43.852"</f>
        <v>17:47:43.852</v>
      </c>
      <c r="T975" t="str">
        <f>"17:47:43.352"</f>
        <v>17:47:43.352</v>
      </c>
      <c r="U975" t="str">
        <f t="shared" si="68"/>
        <v>A3E2C2</v>
      </c>
      <c r="V975">
        <v>0</v>
      </c>
      <c r="W975">
        <v>0</v>
      </c>
      <c r="X975">
        <v>1</v>
      </c>
      <c r="Z975">
        <v>0</v>
      </c>
      <c r="AA975">
        <v>10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1</v>
      </c>
      <c r="AH975">
        <v>0</v>
      </c>
      <c r="AI975" t="s">
        <v>518</v>
      </c>
      <c r="AJ975">
        <v>30.208669</v>
      </c>
      <c r="AK975" t="s">
        <v>519</v>
      </c>
      <c r="AL975">
        <v>-89.878056000000001</v>
      </c>
      <c r="AM975">
        <v>100</v>
      </c>
      <c r="AN975">
        <v>1400</v>
      </c>
      <c r="AO975" t="s">
        <v>118</v>
      </c>
      <c r="AP975">
        <v>50</v>
      </c>
      <c r="AQ975">
        <v>135</v>
      </c>
      <c r="AR975">
        <v>64</v>
      </c>
      <c r="AZ975">
        <v>1200</v>
      </c>
      <c r="BA975">
        <v>1</v>
      </c>
      <c r="BB975" t="str">
        <f t="shared" si="70"/>
        <v xml:space="preserve">N35DC   </v>
      </c>
      <c r="BC975">
        <v>1</v>
      </c>
      <c r="BE975">
        <v>0</v>
      </c>
      <c r="BF975">
        <v>0</v>
      </c>
      <c r="BG975">
        <v>0</v>
      </c>
      <c r="BH975">
        <v>1475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"17:47:43.858"</f>
        <v>17:47:43.858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16</v>
      </c>
      <c r="CR975">
        <v>0</v>
      </c>
      <c r="CW975">
        <v>5651324</v>
      </c>
      <c r="CY975">
        <v>1</v>
      </c>
      <c r="CZ975">
        <v>0</v>
      </c>
      <c r="DA975">
        <v>0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"10/21/2020 17:47:35.920"</f>
        <v>10/21/2020 17:47:35.920</v>
      </c>
      <c r="C976" t="str">
        <f t="shared" si="69"/>
        <v>FFDFD3C0</v>
      </c>
      <c r="D976" t="s">
        <v>128</v>
      </c>
      <c r="E976">
        <v>9</v>
      </c>
      <c r="H976">
        <v>257</v>
      </c>
      <c r="I976" t="s">
        <v>129</v>
      </c>
      <c r="J976" t="s">
        <v>126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"17:47:43.852"</f>
        <v>17:47:43.852</v>
      </c>
      <c r="T976" t="str">
        <f>"17:47:43.352"</f>
        <v>17:47:43.352</v>
      </c>
      <c r="U976" t="str">
        <f t="shared" si="68"/>
        <v>A3E2C2</v>
      </c>
      <c r="V976">
        <v>0</v>
      </c>
      <c r="W976">
        <v>0</v>
      </c>
      <c r="X976">
        <v>1</v>
      </c>
      <c r="Z976">
        <v>0</v>
      </c>
      <c r="AA976">
        <v>10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1</v>
      </c>
      <c r="AH976">
        <v>0</v>
      </c>
      <c r="AI976" t="s">
        <v>518</v>
      </c>
      <c r="AJ976">
        <v>30.208669</v>
      </c>
      <c r="AK976" t="s">
        <v>519</v>
      </c>
      <c r="AL976">
        <v>-89.878056000000001</v>
      </c>
      <c r="AM976">
        <v>100</v>
      </c>
      <c r="AN976">
        <v>1400</v>
      </c>
      <c r="AO976" t="s">
        <v>118</v>
      </c>
      <c r="AP976">
        <v>50</v>
      </c>
      <c r="AQ976">
        <v>135</v>
      </c>
      <c r="AR976">
        <v>64</v>
      </c>
      <c r="AZ976">
        <v>1200</v>
      </c>
      <c r="BA976">
        <v>1</v>
      </c>
      <c r="BB976" t="str">
        <f t="shared" si="70"/>
        <v xml:space="preserve">N35DC   </v>
      </c>
      <c r="BC976">
        <v>1</v>
      </c>
      <c r="BE976">
        <v>0</v>
      </c>
      <c r="BF976">
        <v>0</v>
      </c>
      <c r="BG976">
        <v>0</v>
      </c>
      <c r="BH976">
        <v>1475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"17:47:43.858"</f>
        <v>17:47:43.858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16</v>
      </c>
      <c r="CR976">
        <v>0</v>
      </c>
      <c r="CW976">
        <v>5651324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"10/21/2020 17:47:35.920"</f>
        <v>10/21/2020 17:47:35.920</v>
      </c>
      <c r="C977" t="str">
        <f t="shared" si="69"/>
        <v>FFDFD3C0</v>
      </c>
      <c r="D977" t="s">
        <v>113</v>
      </c>
      <c r="E977">
        <v>4</v>
      </c>
      <c r="H977">
        <v>162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"17:47:43.852"</f>
        <v>17:47:43.852</v>
      </c>
      <c r="T977" t="str">
        <f>"17:47:43.352"</f>
        <v>17:47:43.352</v>
      </c>
      <c r="U977" t="str">
        <f t="shared" si="68"/>
        <v>A3E2C2</v>
      </c>
      <c r="V977">
        <v>0</v>
      </c>
      <c r="W977">
        <v>0</v>
      </c>
      <c r="X977">
        <v>1</v>
      </c>
      <c r="Z977">
        <v>0</v>
      </c>
      <c r="AA977">
        <v>10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1</v>
      </c>
      <c r="AH977">
        <v>0</v>
      </c>
      <c r="AI977" t="s">
        <v>518</v>
      </c>
      <c r="AJ977">
        <v>30.208669</v>
      </c>
      <c r="AK977" t="s">
        <v>519</v>
      </c>
      <c r="AL977">
        <v>-89.878056000000001</v>
      </c>
      <c r="AM977">
        <v>100</v>
      </c>
      <c r="AN977">
        <v>1400</v>
      </c>
      <c r="AO977" t="s">
        <v>118</v>
      </c>
      <c r="AP977">
        <v>50</v>
      </c>
      <c r="AQ977">
        <v>135</v>
      </c>
      <c r="AR977">
        <v>64</v>
      </c>
      <c r="AZ977">
        <v>1200</v>
      </c>
      <c r="BA977">
        <v>1</v>
      </c>
      <c r="BB977" t="str">
        <f t="shared" si="70"/>
        <v xml:space="preserve">N35DC   </v>
      </c>
      <c r="BC977">
        <v>1</v>
      </c>
      <c r="BE977">
        <v>0</v>
      </c>
      <c r="BF977">
        <v>0</v>
      </c>
      <c r="BG977">
        <v>0</v>
      </c>
      <c r="BH977">
        <v>1475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"17:47:43.858"</f>
        <v>17:47:43.858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16</v>
      </c>
      <c r="CR977">
        <v>0</v>
      </c>
      <c r="CW977">
        <v>5651324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"10/21/2020 17:47:35.920"</f>
        <v>10/21/2020 17:47:35.920</v>
      </c>
      <c r="C978" t="str">
        <f t="shared" si="69"/>
        <v>FFDFD3C0</v>
      </c>
      <c r="D978" t="s">
        <v>130</v>
      </c>
      <c r="E978">
        <v>3</v>
      </c>
      <c r="F978">
        <v>2003</v>
      </c>
      <c r="G978" t="s">
        <v>131</v>
      </c>
      <c r="J978" t="s">
        <v>132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"17:47:43.852"</f>
        <v>17:47:43.852</v>
      </c>
      <c r="T978" t="str">
        <f>"17:47:43.352"</f>
        <v>17:47:43.352</v>
      </c>
      <c r="U978" t="str">
        <f t="shared" si="68"/>
        <v>A3E2C2</v>
      </c>
      <c r="V978">
        <v>0</v>
      </c>
      <c r="W978">
        <v>0</v>
      </c>
      <c r="X978">
        <v>1</v>
      </c>
      <c r="Z978">
        <v>0</v>
      </c>
      <c r="AA978">
        <v>10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1</v>
      </c>
      <c r="AH978">
        <v>0</v>
      </c>
      <c r="AI978" t="s">
        <v>518</v>
      </c>
      <c r="AJ978">
        <v>30.208669</v>
      </c>
      <c r="AK978" t="s">
        <v>519</v>
      </c>
      <c r="AL978">
        <v>-89.878056000000001</v>
      </c>
      <c r="AM978">
        <v>100</v>
      </c>
      <c r="AN978">
        <v>1400</v>
      </c>
      <c r="AO978" t="s">
        <v>118</v>
      </c>
      <c r="AP978">
        <v>50</v>
      </c>
      <c r="AQ978">
        <v>135</v>
      </c>
      <c r="AR978">
        <v>64</v>
      </c>
      <c r="AZ978">
        <v>1200</v>
      </c>
      <c r="BA978">
        <v>1</v>
      </c>
      <c r="BB978" t="str">
        <f t="shared" si="70"/>
        <v xml:space="preserve">N35DC   </v>
      </c>
      <c r="BC978">
        <v>1</v>
      </c>
      <c r="BE978">
        <v>0</v>
      </c>
      <c r="BF978">
        <v>0</v>
      </c>
      <c r="BG978">
        <v>0</v>
      </c>
      <c r="BH978">
        <v>1475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"17:47:43.858"</f>
        <v>17:47:43.858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16</v>
      </c>
      <c r="CR978">
        <v>0</v>
      </c>
      <c r="CW978">
        <v>5651324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"10/21/2020 17:47:35.920"</f>
        <v>10/21/2020 17:47:35.920</v>
      </c>
      <c r="C979" t="str">
        <f t="shared" si="69"/>
        <v>FFDFD3C0</v>
      </c>
      <c r="D979" t="s">
        <v>133</v>
      </c>
      <c r="E979">
        <v>1</v>
      </c>
      <c r="F979">
        <v>1001</v>
      </c>
      <c r="G979" t="s">
        <v>114</v>
      </c>
      <c r="J979" t="s">
        <v>134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"17:47:43.852"</f>
        <v>17:47:43.852</v>
      </c>
      <c r="T979" t="str">
        <f>"17:47:43.352"</f>
        <v>17:47:43.352</v>
      </c>
      <c r="U979" t="str">
        <f t="shared" si="68"/>
        <v>A3E2C2</v>
      </c>
      <c r="V979">
        <v>0</v>
      </c>
      <c r="W979">
        <v>0</v>
      </c>
      <c r="X979">
        <v>1</v>
      </c>
      <c r="Z979">
        <v>0</v>
      </c>
      <c r="AA979">
        <v>10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1</v>
      </c>
      <c r="AH979">
        <v>0</v>
      </c>
      <c r="AI979" t="s">
        <v>518</v>
      </c>
      <c r="AJ979">
        <v>30.208669</v>
      </c>
      <c r="AK979" t="s">
        <v>519</v>
      </c>
      <c r="AL979">
        <v>-89.878056000000001</v>
      </c>
      <c r="AM979">
        <v>100</v>
      </c>
      <c r="AN979">
        <v>1400</v>
      </c>
      <c r="AO979" t="s">
        <v>118</v>
      </c>
      <c r="AP979">
        <v>50</v>
      </c>
      <c r="AQ979">
        <v>135</v>
      </c>
      <c r="AR979">
        <v>64</v>
      </c>
      <c r="AZ979">
        <v>1200</v>
      </c>
      <c r="BA979">
        <v>1</v>
      </c>
      <c r="BB979" t="str">
        <f t="shared" si="70"/>
        <v xml:space="preserve">N35DC   </v>
      </c>
      <c r="BC979">
        <v>1</v>
      </c>
      <c r="BE979">
        <v>0</v>
      </c>
      <c r="BF979">
        <v>0</v>
      </c>
      <c r="BG979">
        <v>0</v>
      </c>
      <c r="BH979">
        <v>1475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"17:47:43.858"</f>
        <v>17:47:43.858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16</v>
      </c>
      <c r="CR979">
        <v>0</v>
      </c>
      <c r="CW979">
        <v>5651324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"10/21/2020 17:47:36.946"</f>
        <v>10/21/2020 17:47:36.946</v>
      </c>
      <c r="C980" t="str">
        <f t="shared" si="69"/>
        <v>FFDFD3C0</v>
      </c>
      <c r="D980" t="s">
        <v>128</v>
      </c>
      <c r="E980">
        <v>9</v>
      </c>
      <c r="H980">
        <v>257</v>
      </c>
      <c r="I980" t="s">
        <v>129</v>
      </c>
      <c r="J980" t="s">
        <v>126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"17:47:44.891"</f>
        <v>17:47:44.891</v>
      </c>
      <c r="T980" t="str">
        <f>"17:47:44.491"</f>
        <v>17:47:44.491</v>
      </c>
      <c r="U980" t="str">
        <f t="shared" si="68"/>
        <v>A3E2C2</v>
      </c>
      <c r="V980">
        <v>0</v>
      </c>
      <c r="W980">
        <v>0</v>
      </c>
      <c r="X980">
        <v>1</v>
      </c>
      <c r="Z980">
        <v>0</v>
      </c>
      <c r="AA980">
        <v>10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1</v>
      </c>
      <c r="AH980">
        <v>0</v>
      </c>
      <c r="AI980" t="s">
        <v>520</v>
      </c>
      <c r="AJ980">
        <v>30.209333999999998</v>
      </c>
      <c r="AK980" t="s">
        <v>521</v>
      </c>
      <c r="AL980">
        <v>-89.877756000000005</v>
      </c>
      <c r="AM980">
        <v>100</v>
      </c>
      <c r="AN980">
        <v>1400</v>
      </c>
      <c r="AO980" t="s">
        <v>118</v>
      </c>
      <c r="AP980">
        <v>50</v>
      </c>
      <c r="AQ980">
        <v>135</v>
      </c>
      <c r="AR980">
        <v>64</v>
      </c>
      <c r="AZ980">
        <v>1200</v>
      </c>
      <c r="BA980">
        <v>1</v>
      </c>
      <c r="BB980" t="str">
        <f t="shared" si="70"/>
        <v xml:space="preserve">N35DC   </v>
      </c>
      <c r="BC980">
        <v>1</v>
      </c>
      <c r="BE980">
        <v>0</v>
      </c>
      <c r="BF980">
        <v>0</v>
      </c>
      <c r="BG980">
        <v>0</v>
      </c>
      <c r="BH980">
        <v>1475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"17:47:44.893"</f>
        <v>17:47:44.893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341</v>
      </c>
      <c r="CR980">
        <v>0</v>
      </c>
      <c r="CW980">
        <v>16754639</v>
      </c>
      <c r="CY980">
        <v>1</v>
      </c>
      <c r="CZ980">
        <v>0</v>
      </c>
      <c r="DA980">
        <v>0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"10/21/2020 17:47:36.946"</f>
        <v>10/21/2020 17:47:36.946</v>
      </c>
      <c r="C981" t="str">
        <f t="shared" si="69"/>
        <v>FFDFD3C0</v>
      </c>
      <c r="D981" t="s">
        <v>113</v>
      </c>
      <c r="E981">
        <v>4</v>
      </c>
      <c r="H981">
        <v>162</v>
      </c>
      <c r="I981" t="s">
        <v>114</v>
      </c>
      <c r="J981" t="s">
        <v>115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"17:47:44.891"</f>
        <v>17:47:44.891</v>
      </c>
      <c r="T981" t="str">
        <f>"17:47:44.491"</f>
        <v>17:47:44.491</v>
      </c>
      <c r="U981" t="str">
        <f t="shared" si="68"/>
        <v>A3E2C2</v>
      </c>
      <c r="V981">
        <v>0</v>
      </c>
      <c r="W981">
        <v>0</v>
      </c>
      <c r="X981">
        <v>1</v>
      </c>
      <c r="Z981">
        <v>0</v>
      </c>
      <c r="AA981">
        <v>10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1</v>
      </c>
      <c r="AH981">
        <v>0</v>
      </c>
      <c r="AI981" t="s">
        <v>520</v>
      </c>
      <c r="AJ981">
        <v>30.209333999999998</v>
      </c>
      <c r="AK981" t="s">
        <v>521</v>
      </c>
      <c r="AL981">
        <v>-89.877756000000005</v>
      </c>
      <c r="AM981">
        <v>100</v>
      </c>
      <c r="AN981">
        <v>1400</v>
      </c>
      <c r="AO981" t="s">
        <v>118</v>
      </c>
      <c r="AP981">
        <v>50</v>
      </c>
      <c r="AQ981">
        <v>135</v>
      </c>
      <c r="AR981">
        <v>64</v>
      </c>
      <c r="AZ981">
        <v>1200</v>
      </c>
      <c r="BA981">
        <v>1</v>
      </c>
      <c r="BB981" t="str">
        <f t="shared" si="70"/>
        <v xml:space="preserve">N35DC   </v>
      </c>
      <c r="BC981">
        <v>1</v>
      </c>
      <c r="BE981">
        <v>0</v>
      </c>
      <c r="BF981">
        <v>0</v>
      </c>
      <c r="BG981">
        <v>0</v>
      </c>
      <c r="BH981">
        <v>1475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"17:47:44.893"</f>
        <v>17:47:44.893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341</v>
      </c>
      <c r="CR981">
        <v>0</v>
      </c>
      <c r="CW981">
        <v>16754639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"10/21/2020 17:47:36.946"</f>
        <v>10/21/2020 17:47:36.946</v>
      </c>
      <c r="C982" t="str">
        <f t="shared" si="69"/>
        <v>FFDFD3C0</v>
      </c>
      <c r="D982" t="s">
        <v>130</v>
      </c>
      <c r="E982">
        <v>3</v>
      </c>
      <c r="F982">
        <v>2003</v>
      </c>
      <c r="G982" t="s">
        <v>131</v>
      </c>
      <c r="J982" t="s">
        <v>132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"17:47:44.891"</f>
        <v>17:47:44.891</v>
      </c>
      <c r="T982" t="str">
        <f>"17:47:44.491"</f>
        <v>17:47:44.491</v>
      </c>
      <c r="U982" t="str">
        <f t="shared" si="68"/>
        <v>A3E2C2</v>
      </c>
      <c r="V982">
        <v>0</v>
      </c>
      <c r="W982">
        <v>0</v>
      </c>
      <c r="X982">
        <v>1</v>
      </c>
      <c r="Z982">
        <v>0</v>
      </c>
      <c r="AA982">
        <v>10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1</v>
      </c>
      <c r="AH982">
        <v>0</v>
      </c>
      <c r="AI982" t="s">
        <v>520</v>
      </c>
      <c r="AJ982">
        <v>30.209333999999998</v>
      </c>
      <c r="AK982" t="s">
        <v>521</v>
      </c>
      <c r="AL982">
        <v>-89.877756000000005</v>
      </c>
      <c r="AM982">
        <v>100</v>
      </c>
      <c r="AN982">
        <v>1400</v>
      </c>
      <c r="AO982" t="s">
        <v>118</v>
      </c>
      <c r="AP982">
        <v>50</v>
      </c>
      <c r="AQ982">
        <v>135</v>
      </c>
      <c r="AR982">
        <v>64</v>
      </c>
      <c r="AZ982">
        <v>1200</v>
      </c>
      <c r="BA982">
        <v>1</v>
      </c>
      <c r="BB982" t="str">
        <f t="shared" si="70"/>
        <v xml:space="preserve">N35DC   </v>
      </c>
      <c r="BC982">
        <v>1</v>
      </c>
      <c r="BE982">
        <v>0</v>
      </c>
      <c r="BF982">
        <v>0</v>
      </c>
      <c r="BG982">
        <v>0</v>
      </c>
      <c r="BH982">
        <v>1475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"17:47:44.893"</f>
        <v>17:47:44.893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341</v>
      </c>
      <c r="CR982">
        <v>0</v>
      </c>
      <c r="CW982">
        <v>16754639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"10/21/2020 17:47:36.946"</f>
        <v>10/21/2020 17:47:36.946</v>
      </c>
      <c r="C983" t="str">
        <f t="shared" si="69"/>
        <v>FFDFD3C0</v>
      </c>
      <c r="D983" t="s">
        <v>133</v>
      </c>
      <c r="E983">
        <v>1</v>
      </c>
      <c r="F983">
        <v>1001</v>
      </c>
      <c r="G983" t="s">
        <v>114</v>
      </c>
      <c r="J983" t="s">
        <v>134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"17:47:44.891"</f>
        <v>17:47:44.891</v>
      </c>
      <c r="T983" t="str">
        <f>"17:47:44.491"</f>
        <v>17:47:44.491</v>
      </c>
      <c r="U983" t="str">
        <f t="shared" si="68"/>
        <v>A3E2C2</v>
      </c>
      <c r="V983">
        <v>0</v>
      </c>
      <c r="W983">
        <v>0</v>
      </c>
      <c r="X983">
        <v>1</v>
      </c>
      <c r="Z983">
        <v>0</v>
      </c>
      <c r="AA983">
        <v>10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1</v>
      </c>
      <c r="AH983">
        <v>0</v>
      </c>
      <c r="AI983" t="s">
        <v>520</v>
      </c>
      <c r="AJ983">
        <v>30.209333999999998</v>
      </c>
      <c r="AK983" t="s">
        <v>521</v>
      </c>
      <c r="AL983">
        <v>-89.877756000000005</v>
      </c>
      <c r="AM983">
        <v>100</v>
      </c>
      <c r="AN983">
        <v>1400</v>
      </c>
      <c r="AO983" t="s">
        <v>118</v>
      </c>
      <c r="AP983">
        <v>50</v>
      </c>
      <c r="AQ983">
        <v>135</v>
      </c>
      <c r="AR983">
        <v>64</v>
      </c>
      <c r="AZ983">
        <v>1200</v>
      </c>
      <c r="BA983">
        <v>1</v>
      </c>
      <c r="BB983" t="str">
        <f t="shared" si="70"/>
        <v xml:space="preserve">N35DC   </v>
      </c>
      <c r="BC983">
        <v>1</v>
      </c>
      <c r="BE983">
        <v>0</v>
      </c>
      <c r="BF983">
        <v>0</v>
      </c>
      <c r="BG983">
        <v>0</v>
      </c>
      <c r="BH983">
        <v>1475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"17:47:44.893"</f>
        <v>17:47:44.893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341</v>
      </c>
      <c r="CR983">
        <v>0</v>
      </c>
      <c r="CW983">
        <v>16754639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"10/21/2020 17:47:36.946"</f>
        <v>10/21/2020 17:47:36.946</v>
      </c>
      <c r="C984" t="str">
        <f t="shared" si="69"/>
        <v>FFDFD3C0</v>
      </c>
      <c r="D984" t="s">
        <v>124</v>
      </c>
      <c r="E984">
        <v>2</v>
      </c>
      <c r="H984">
        <v>14</v>
      </c>
      <c r="I984" t="s">
        <v>125</v>
      </c>
      <c r="J984" t="s">
        <v>126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"17:47:44.891"</f>
        <v>17:47:44.891</v>
      </c>
      <c r="T984" t="str">
        <f>"17:47:44.491"</f>
        <v>17:47:44.491</v>
      </c>
      <c r="U984" t="str">
        <f t="shared" si="68"/>
        <v>A3E2C2</v>
      </c>
      <c r="V984">
        <v>0</v>
      </c>
      <c r="W984">
        <v>0</v>
      </c>
      <c r="X984">
        <v>1</v>
      </c>
      <c r="Z984">
        <v>0</v>
      </c>
      <c r="AA984">
        <v>10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1</v>
      </c>
      <c r="AH984">
        <v>0</v>
      </c>
      <c r="AI984" t="s">
        <v>520</v>
      </c>
      <c r="AJ984">
        <v>30.209333999999998</v>
      </c>
      <c r="AK984" t="s">
        <v>521</v>
      </c>
      <c r="AL984">
        <v>-89.877756000000005</v>
      </c>
      <c r="AM984">
        <v>100</v>
      </c>
      <c r="AN984">
        <v>1400</v>
      </c>
      <c r="AO984" t="s">
        <v>118</v>
      </c>
      <c r="AP984">
        <v>50</v>
      </c>
      <c r="AQ984">
        <v>135</v>
      </c>
      <c r="AR984">
        <v>64</v>
      </c>
      <c r="AZ984">
        <v>1200</v>
      </c>
      <c r="BA984">
        <v>1</v>
      </c>
      <c r="BB984" t="str">
        <f t="shared" si="70"/>
        <v xml:space="preserve">N35DC   </v>
      </c>
      <c r="BC984">
        <v>1</v>
      </c>
      <c r="BE984">
        <v>0</v>
      </c>
      <c r="BF984">
        <v>0</v>
      </c>
      <c r="BG984">
        <v>0</v>
      </c>
      <c r="BH984">
        <v>1475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"17:47:44.893"</f>
        <v>17:47:44.893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341</v>
      </c>
      <c r="CR984">
        <v>0</v>
      </c>
      <c r="CW984">
        <v>16754639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"10/21/2020 17:47:39.962"</f>
        <v>10/21/2020 17:47:39.962</v>
      </c>
      <c r="C985" t="str">
        <f t="shared" si="69"/>
        <v>FFDFD3C0</v>
      </c>
      <c r="D985" t="s">
        <v>124</v>
      </c>
      <c r="E985">
        <v>2</v>
      </c>
      <c r="H985">
        <v>14</v>
      </c>
      <c r="I985" t="s">
        <v>125</v>
      </c>
      <c r="J985" t="s">
        <v>126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"17:47:47.875"</f>
        <v>17:47:47.875</v>
      </c>
      <c r="T985" t="str">
        <f>"17:47:47.675"</f>
        <v>17:47:47.675</v>
      </c>
      <c r="U985" t="str">
        <f t="shared" si="68"/>
        <v>A3E2C2</v>
      </c>
      <c r="V985">
        <v>0</v>
      </c>
      <c r="W985">
        <v>0</v>
      </c>
      <c r="X985">
        <v>1</v>
      </c>
      <c r="Z985">
        <v>0</v>
      </c>
      <c r="AA985">
        <v>10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1</v>
      </c>
      <c r="AH985">
        <v>0</v>
      </c>
      <c r="AI985" t="s">
        <v>522</v>
      </c>
      <c r="AJ985">
        <v>30.211200999999999</v>
      </c>
      <c r="AK985" t="s">
        <v>523</v>
      </c>
      <c r="AL985">
        <v>-89.876962000000006</v>
      </c>
      <c r="AM985">
        <v>100</v>
      </c>
      <c r="AN985">
        <v>1400</v>
      </c>
      <c r="AO985" t="s">
        <v>118</v>
      </c>
      <c r="AP985">
        <v>49</v>
      </c>
      <c r="AQ985">
        <v>135</v>
      </c>
      <c r="AR985">
        <v>64</v>
      </c>
      <c r="AZ985">
        <v>1200</v>
      </c>
      <c r="BA985">
        <v>1</v>
      </c>
      <c r="BB985" t="str">
        <f t="shared" si="70"/>
        <v xml:space="preserve">N35DC   </v>
      </c>
      <c r="BC985">
        <v>1</v>
      </c>
      <c r="BE985">
        <v>0</v>
      </c>
      <c r="BF985">
        <v>0</v>
      </c>
      <c r="BG985">
        <v>0</v>
      </c>
      <c r="BH985">
        <v>1475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"17:47:47.878"</f>
        <v>17:47:47.878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6</v>
      </c>
      <c r="CP985" t="s">
        <v>119</v>
      </c>
      <c r="CQ985">
        <v>16</v>
      </c>
      <c r="CR985">
        <v>0</v>
      </c>
      <c r="CW985">
        <v>5654101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"10/21/2020 17:47:39.962"</f>
        <v>10/21/2020 17:47:39.962</v>
      </c>
      <c r="C986" t="str">
        <f t="shared" si="69"/>
        <v>FFDFD3C0</v>
      </c>
      <c r="D986" t="s">
        <v>128</v>
      </c>
      <c r="E986">
        <v>9</v>
      </c>
      <c r="H986">
        <v>257</v>
      </c>
      <c r="I986" t="s">
        <v>129</v>
      </c>
      <c r="J986" t="s">
        <v>126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"17:47:47.875"</f>
        <v>17:47:47.875</v>
      </c>
      <c r="T986" t="str">
        <f>"17:47:47.675"</f>
        <v>17:47:47.675</v>
      </c>
      <c r="U986" t="str">
        <f t="shared" si="68"/>
        <v>A3E2C2</v>
      </c>
      <c r="V986">
        <v>0</v>
      </c>
      <c r="W986">
        <v>0</v>
      </c>
      <c r="X986">
        <v>1</v>
      </c>
      <c r="Z986">
        <v>0</v>
      </c>
      <c r="AA986">
        <v>10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1</v>
      </c>
      <c r="AH986">
        <v>0</v>
      </c>
      <c r="AI986" t="s">
        <v>522</v>
      </c>
      <c r="AJ986">
        <v>30.211200999999999</v>
      </c>
      <c r="AK986" t="s">
        <v>523</v>
      </c>
      <c r="AL986">
        <v>-89.876962000000006</v>
      </c>
      <c r="AM986">
        <v>100</v>
      </c>
      <c r="AN986">
        <v>1400</v>
      </c>
      <c r="AO986" t="s">
        <v>118</v>
      </c>
      <c r="AP986">
        <v>49</v>
      </c>
      <c r="AQ986">
        <v>135</v>
      </c>
      <c r="AR986">
        <v>64</v>
      </c>
      <c r="AZ986">
        <v>1200</v>
      </c>
      <c r="BA986">
        <v>1</v>
      </c>
      <c r="BB986" t="str">
        <f t="shared" si="70"/>
        <v xml:space="preserve">N35DC   </v>
      </c>
      <c r="BC986">
        <v>1</v>
      </c>
      <c r="BE986">
        <v>0</v>
      </c>
      <c r="BF986">
        <v>0</v>
      </c>
      <c r="BG986">
        <v>0</v>
      </c>
      <c r="BH986">
        <v>1475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"17:47:47.878"</f>
        <v>17:47:47.878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6</v>
      </c>
      <c r="CP986" t="s">
        <v>119</v>
      </c>
      <c r="CQ986">
        <v>16</v>
      </c>
      <c r="CR986">
        <v>0</v>
      </c>
      <c r="CW986">
        <v>5654101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"10/21/2020 17:47:39.962"</f>
        <v>10/21/2020 17:47:39.962</v>
      </c>
      <c r="C987" t="str">
        <f t="shared" si="69"/>
        <v>FFDFD3C0</v>
      </c>
      <c r="D987" t="s">
        <v>130</v>
      </c>
      <c r="E987">
        <v>3</v>
      </c>
      <c r="F987">
        <v>2003</v>
      </c>
      <c r="G987" t="s">
        <v>131</v>
      </c>
      <c r="J987" t="s">
        <v>132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"17:47:47.875"</f>
        <v>17:47:47.875</v>
      </c>
      <c r="T987" t="str">
        <f>"17:47:47.675"</f>
        <v>17:47:47.675</v>
      </c>
      <c r="U987" t="str">
        <f t="shared" si="68"/>
        <v>A3E2C2</v>
      </c>
      <c r="V987">
        <v>0</v>
      </c>
      <c r="W987">
        <v>0</v>
      </c>
      <c r="X987">
        <v>1</v>
      </c>
      <c r="Z987">
        <v>0</v>
      </c>
      <c r="AA987">
        <v>10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1</v>
      </c>
      <c r="AH987">
        <v>0</v>
      </c>
      <c r="AI987" t="s">
        <v>522</v>
      </c>
      <c r="AJ987">
        <v>30.211200999999999</v>
      </c>
      <c r="AK987" t="s">
        <v>523</v>
      </c>
      <c r="AL987">
        <v>-89.876962000000006</v>
      </c>
      <c r="AM987">
        <v>100</v>
      </c>
      <c r="AN987">
        <v>1400</v>
      </c>
      <c r="AO987" t="s">
        <v>118</v>
      </c>
      <c r="AP987">
        <v>49</v>
      </c>
      <c r="AQ987">
        <v>135</v>
      </c>
      <c r="AR987">
        <v>64</v>
      </c>
      <c r="AZ987">
        <v>1200</v>
      </c>
      <c r="BA987">
        <v>1</v>
      </c>
      <c r="BB987" t="str">
        <f t="shared" si="70"/>
        <v xml:space="preserve">N35DC   </v>
      </c>
      <c r="BC987">
        <v>1</v>
      </c>
      <c r="BE987">
        <v>0</v>
      </c>
      <c r="BF987">
        <v>0</v>
      </c>
      <c r="BG987">
        <v>0</v>
      </c>
      <c r="BH987">
        <v>1475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"17:47:47.878"</f>
        <v>17:47:47.878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6</v>
      </c>
      <c r="CP987" t="s">
        <v>119</v>
      </c>
      <c r="CQ987">
        <v>16</v>
      </c>
      <c r="CR987">
        <v>0</v>
      </c>
      <c r="CW987">
        <v>5654101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"10/21/2020 17:47:39.962"</f>
        <v>10/21/2020 17:47:39.962</v>
      </c>
      <c r="C988" t="str">
        <f t="shared" si="69"/>
        <v>FFDFD3C0</v>
      </c>
      <c r="D988" t="s">
        <v>133</v>
      </c>
      <c r="E988">
        <v>1</v>
      </c>
      <c r="F988">
        <v>1001</v>
      </c>
      <c r="G988" t="s">
        <v>114</v>
      </c>
      <c r="J988" t="s">
        <v>134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"17:47:47.875"</f>
        <v>17:47:47.875</v>
      </c>
      <c r="T988" t="str">
        <f>"17:47:47.675"</f>
        <v>17:47:47.675</v>
      </c>
      <c r="U988" t="str">
        <f t="shared" si="68"/>
        <v>A3E2C2</v>
      </c>
      <c r="V988">
        <v>0</v>
      </c>
      <c r="W988">
        <v>0</v>
      </c>
      <c r="X988">
        <v>1</v>
      </c>
      <c r="Z988">
        <v>0</v>
      </c>
      <c r="AA988">
        <v>10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1</v>
      </c>
      <c r="AH988">
        <v>0</v>
      </c>
      <c r="AI988" t="s">
        <v>522</v>
      </c>
      <c r="AJ988">
        <v>30.211200999999999</v>
      </c>
      <c r="AK988" t="s">
        <v>523</v>
      </c>
      <c r="AL988">
        <v>-89.876962000000006</v>
      </c>
      <c r="AM988">
        <v>100</v>
      </c>
      <c r="AN988">
        <v>1400</v>
      </c>
      <c r="AO988" t="s">
        <v>118</v>
      </c>
      <c r="AP988">
        <v>49</v>
      </c>
      <c r="AQ988">
        <v>135</v>
      </c>
      <c r="AR988">
        <v>64</v>
      </c>
      <c r="AZ988">
        <v>1200</v>
      </c>
      <c r="BA988">
        <v>1</v>
      </c>
      <c r="BB988" t="str">
        <f t="shared" si="70"/>
        <v xml:space="preserve">N35DC   </v>
      </c>
      <c r="BC988">
        <v>1</v>
      </c>
      <c r="BE988">
        <v>0</v>
      </c>
      <c r="BF988">
        <v>0</v>
      </c>
      <c r="BG988">
        <v>0</v>
      </c>
      <c r="BH988">
        <v>1475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"17:47:47.878"</f>
        <v>17:47:47.878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6</v>
      </c>
      <c r="CP988" t="s">
        <v>119</v>
      </c>
      <c r="CQ988">
        <v>16</v>
      </c>
      <c r="CR988">
        <v>0</v>
      </c>
      <c r="CW988">
        <v>5654101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"10/21/2020 17:47:39.962"</f>
        <v>10/21/2020 17:47:39.962</v>
      </c>
      <c r="C989" t="str">
        <f t="shared" si="69"/>
        <v>FFDFD3C0</v>
      </c>
      <c r="D989" t="s">
        <v>113</v>
      </c>
      <c r="E989">
        <v>4</v>
      </c>
      <c r="H989">
        <v>162</v>
      </c>
      <c r="I989" t="s">
        <v>114</v>
      </c>
      <c r="J989" t="s">
        <v>115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"17:47:47.875"</f>
        <v>17:47:47.875</v>
      </c>
      <c r="T989" t="str">
        <f>"17:47:47.675"</f>
        <v>17:47:47.675</v>
      </c>
      <c r="U989" t="str">
        <f t="shared" si="68"/>
        <v>A3E2C2</v>
      </c>
      <c r="V989">
        <v>0</v>
      </c>
      <c r="W989">
        <v>0</v>
      </c>
      <c r="X989">
        <v>1</v>
      </c>
      <c r="Z989">
        <v>0</v>
      </c>
      <c r="AA989">
        <v>10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1</v>
      </c>
      <c r="AH989">
        <v>0</v>
      </c>
      <c r="AI989" t="s">
        <v>522</v>
      </c>
      <c r="AJ989">
        <v>30.211200999999999</v>
      </c>
      <c r="AK989" t="s">
        <v>523</v>
      </c>
      <c r="AL989">
        <v>-89.876962000000006</v>
      </c>
      <c r="AM989">
        <v>100</v>
      </c>
      <c r="AN989">
        <v>1400</v>
      </c>
      <c r="AO989" t="s">
        <v>118</v>
      </c>
      <c r="AP989">
        <v>49</v>
      </c>
      <c r="AQ989">
        <v>135</v>
      </c>
      <c r="AR989">
        <v>64</v>
      </c>
      <c r="AZ989">
        <v>1200</v>
      </c>
      <c r="BA989">
        <v>1</v>
      </c>
      <c r="BB989" t="str">
        <f t="shared" si="70"/>
        <v xml:space="preserve">N35DC   </v>
      </c>
      <c r="BC989">
        <v>1</v>
      </c>
      <c r="BE989">
        <v>0</v>
      </c>
      <c r="BF989">
        <v>0</v>
      </c>
      <c r="BG989">
        <v>0</v>
      </c>
      <c r="BH989">
        <v>1475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"17:47:47.878"</f>
        <v>17:47:47.878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6</v>
      </c>
      <c r="CP989" t="s">
        <v>119</v>
      </c>
      <c r="CQ989">
        <v>16</v>
      </c>
      <c r="CR989">
        <v>0</v>
      </c>
      <c r="CW989">
        <v>5654101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"10/21/2020 17:47:40.939"</f>
        <v>10/21/2020 17:47:40.939</v>
      </c>
      <c r="C990" t="str">
        <f t="shared" si="69"/>
        <v>FFDFD3C0</v>
      </c>
      <c r="D990" t="s">
        <v>128</v>
      </c>
      <c r="E990">
        <v>9</v>
      </c>
      <c r="H990">
        <v>257</v>
      </c>
      <c r="I990" t="s">
        <v>129</v>
      </c>
      <c r="J990" t="s">
        <v>126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"17:47:48.867"</f>
        <v>17:47:48.867</v>
      </c>
      <c r="T990" t="str">
        <f>"17:47:48.767"</f>
        <v>17:47:48.767</v>
      </c>
      <c r="U990" t="str">
        <f t="shared" si="68"/>
        <v>A3E2C2</v>
      </c>
      <c r="V990">
        <v>0</v>
      </c>
      <c r="W990">
        <v>0</v>
      </c>
      <c r="X990">
        <v>1</v>
      </c>
      <c r="Z990">
        <v>0</v>
      </c>
      <c r="AA990">
        <v>10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1</v>
      </c>
      <c r="AH990">
        <v>0</v>
      </c>
      <c r="AI990" t="s">
        <v>524</v>
      </c>
      <c r="AJ990">
        <v>30.211801999999999</v>
      </c>
      <c r="AK990" t="s">
        <v>525</v>
      </c>
      <c r="AL990">
        <v>-89.876726000000005</v>
      </c>
      <c r="AM990">
        <v>100</v>
      </c>
      <c r="AN990">
        <v>1400</v>
      </c>
      <c r="AO990" t="s">
        <v>118</v>
      </c>
      <c r="AP990">
        <v>48</v>
      </c>
      <c r="AQ990">
        <v>135</v>
      </c>
      <c r="AR990">
        <v>64</v>
      </c>
      <c r="AZ990">
        <v>1200</v>
      </c>
      <c r="BA990">
        <v>1</v>
      </c>
      <c r="BB990" t="str">
        <f t="shared" si="70"/>
        <v xml:space="preserve">N35DC   </v>
      </c>
      <c r="BC990">
        <v>1</v>
      </c>
      <c r="BE990">
        <v>0</v>
      </c>
      <c r="BF990">
        <v>0</v>
      </c>
      <c r="BG990">
        <v>0</v>
      </c>
      <c r="BH990">
        <v>1475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"17:47:48.868"</f>
        <v>17:47:48.868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16</v>
      </c>
      <c r="CR990">
        <v>0</v>
      </c>
      <c r="CW990">
        <v>5654774</v>
      </c>
      <c r="CY990">
        <v>1</v>
      </c>
      <c r="CZ990">
        <v>0</v>
      </c>
      <c r="DA990">
        <v>0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"10/21/2020 17:47:40.939"</f>
        <v>10/21/2020 17:47:40.939</v>
      </c>
      <c r="C991" t="str">
        <f t="shared" si="69"/>
        <v>FFDFD3C0</v>
      </c>
      <c r="D991" t="s">
        <v>133</v>
      </c>
      <c r="E991">
        <v>1</v>
      </c>
      <c r="F991">
        <v>1001</v>
      </c>
      <c r="G991" t="s">
        <v>114</v>
      </c>
      <c r="J991" t="s">
        <v>134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"17:47:48.867"</f>
        <v>17:47:48.867</v>
      </c>
      <c r="T991" t="str">
        <f>"17:47:48.767"</f>
        <v>17:47:48.767</v>
      </c>
      <c r="U991" t="str">
        <f t="shared" si="68"/>
        <v>A3E2C2</v>
      </c>
      <c r="V991">
        <v>0</v>
      </c>
      <c r="W991">
        <v>0</v>
      </c>
      <c r="X991">
        <v>1</v>
      </c>
      <c r="Z991">
        <v>0</v>
      </c>
      <c r="AA991">
        <v>10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1</v>
      </c>
      <c r="AH991">
        <v>0</v>
      </c>
      <c r="AI991" t="s">
        <v>524</v>
      </c>
      <c r="AJ991">
        <v>30.211801999999999</v>
      </c>
      <c r="AK991" t="s">
        <v>525</v>
      </c>
      <c r="AL991">
        <v>-89.876726000000005</v>
      </c>
      <c r="AM991">
        <v>100</v>
      </c>
      <c r="AN991">
        <v>1400</v>
      </c>
      <c r="AO991" t="s">
        <v>118</v>
      </c>
      <c r="AP991">
        <v>48</v>
      </c>
      <c r="AQ991">
        <v>135</v>
      </c>
      <c r="AR991">
        <v>64</v>
      </c>
      <c r="AZ991">
        <v>1200</v>
      </c>
      <c r="BA991">
        <v>1</v>
      </c>
      <c r="BB991" t="str">
        <f t="shared" si="70"/>
        <v xml:space="preserve">N35DC   </v>
      </c>
      <c r="BC991">
        <v>1</v>
      </c>
      <c r="BE991">
        <v>0</v>
      </c>
      <c r="BF991">
        <v>0</v>
      </c>
      <c r="BG991">
        <v>0</v>
      </c>
      <c r="BH991">
        <v>1475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"17:47:48.868"</f>
        <v>17:47:48.868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16</v>
      </c>
      <c r="CR991">
        <v>0</v>
      </c>
      <c r="CW991">
        <v>5654774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"10/21/2020 17:47:40.939"</f>
        <v>10/21/2020 17:47:40.939</v>
      </c>
      <c r="C992" t="str">
        <f t="shared" si="69"/>
        <v>FFDFD3C0</v>
      </c>
      <c r="D992" t="s">
        <v>130</v>
      </c>
      <c r="E992">
        <v>3</v>
      </c>
      <c r="F992">
        <v>2003</v>
      </c>
      <c r="G992" t="s">
        <v>131</v>
      </c>
      <c r="J992" t="s">
        <v>132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"17:47:48.867"</f>
        <v>17:47:48.867</v>
      </c>
      <c r="T992" t="str">
        <f>"17:47:48.767"</f>
        <v>17:47:48.767</v>
      </c>
      <c r="U992" t="str">
        <f t="shared" si="68"/>
        <v>A3E2C2</v>
      </c>
      <c r="V992">
        <v>0</v>
      </c>
      <c r="W992">
        <v>0</v>
      </c>
      <c r="X992">
        <v>1</v>
      </c>
      <c r="Z992">
        <v>0</v>
      </c>
      <c r="AA992">
        <v>10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1</v>
      </c>
      <c r="AH992">
        <v>0</v>
      </c>
      <c r="AI992" t="s">
        <v>524</v>
      </c>
      <c r="AJ992">
        <v>30.211801999999999</v>
      </c>
      <c r="AK992" t="s">
        <v>525</v>
      </c>
      <c r="AL992">
        <v>-89.876726000000005</v>
      </c>
      <c r="AM992">
        <v>100</v>
      </c>
      <c r="AN992">
        <v>1400</v>
      </c>
      <c r="AO992" t="s">
        <v>118</v>
      </c>
      <c r="AP992">
        <v>48</v>
      </c>
      <c r="AQ992">
        <v>135</v>
      </c>
      <c r="AR992">
        <v>64</v>
      </c>
      <c r="AZ992">
        <v>1200</v>
      </c>
      <c r="BA992">
        <v>1</v>
      </c>
      <c r="BB992" t="str">
        <f t="shared" si="70"/>
        <v xml:space="preserve">N35DC   </v>
      </c>
      <c r="BC992">
        <v>1</v>
      </c>
      <c r="BE992">
        <v>0</v>
      </c>
      <c r="BF992">
        <v>0</v>
      </c>
      <c r="BG992">
        <v>0</v>
      </c>
      <c r="BH992">
        <v>1475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"17:47:48.868"</f>
        <v>17:47:48.868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16</v>
      </c>
      <c r="CR992">
        <v>0</v>
      </c>
      <c r="CW992">
        <v>5654774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"10/21/2020 17:47:40.939"</f>
        <v>10/21/2020 17:47:40.939</v>
      </c>
      <c r="C993" t="str">
        <f t="shared" si="69"/>
        <v>FFDFD3C0</v>
      </c>
      <c r="D993" t="s">
        <v>113</v>
      </c>
      <c r="E993">
        <v>4</v>
      </c>
      <c r="H993">
        <v>162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"17:47:48.867"</f>
        <v>17:47:48.867</v>
      </c>
      <c r="T993" t="str">
        <f>"17:47:48.767"</f>
        <v>17:47:48.767</v>
      </c>
      <c r="U993" t="str">
        <f t="shared" si="68"/>
        <v>A3E2C2</v>
      </c>
      <c r="V993">
        <v>0</v>
      </c>
      <c r="W993">
        <v>0</v>
      </c>
      <c r="X993">
        <v>1</v>
      </c>
      <c r="Z993">
        <v>0</v>
      </c>
      <c r="AA993">
        <v>10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1</v>
      </c>
      <c r="AH993">
        <v>0</v>
      </c>
      <c r="AI993" t="s">
        <v>524</v>
      </c>
      <c r="AJ993">
        <v>30.211801999999999</v>
      </c>
      <c r="AK993" t="s">
        <v>525</v>
      </c>
      <c r="AL993">
        <v>-89.876726000000005</v>
      </c>
      <c r="AM993">
        <v>100</v>
      </c>
      <c r="AN993">
        <v>1400</v>
      </c>
      <c r="AO993" t="s">
        <v>118</v>
      </c>
      <c r="AP993">
        <v>48</v>
      </c>
      <c r="AQ993">
        <v>135</v>
      </c>
      <c r="AR993">
        <v>64</v>
      </c>
      <c r="AZ993">
        <v>1200</v>
      </c>
      <c r="BA993">
        <v>1</v>
      </c>
      <c r="BB993" t="str">
        <f t="shared" si="70"/>
        <v xml:space="preserve">N35DC   </v>
      </c>
      <c r="BC993">
        <v>1</v>
      </c>
      <c r="BE993">
        <v>0</v>
      </c>
      <c r="BF993">
        <v>0</v>
      </c>
      <c r="BG993">
        <v>0</v>
      </c>
      <c r="BH993">
        <v>1475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"17:47:48.868"</f>
        <v>17:47:48.868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16</v>
      </c>
      <c r="CR993">
        <v>0</v>
      </c>
      <c r="CW993">
        <v>5654774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"10/21/2020 17:47:40.939"</f>
        <v>10/21/2020 17:47:40.939</v>
      </c>
      <c r="C994" t="str">
        <f t="shared" si="69"/>
        <v>FFDFD3C0</v>
      </c>
      <c r="D994" t="s">
        <v>124</v>
      </c>
      <c r="E994">
        <v>2</v>
      </c>
      <c r="H994">
        <v>14</v>
      </c>
      <c r="I994" t="s">
        <v>125</v>
      </c>
      <c r="J994" t="s">
        <v>126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"17:47:48.867"</f>
        <v>17:47:48.867</v>
      </c>
      <c r="T994" t="str">
        <f>"17:47:48.767"</f>
        <v>17:47:48.767</v>
      </c>
      <c r="U994" t="str">
        <f t="shared" si="68"/>
        <v>A3E2C2</v>
      </c>
      <c r="V994">
        <v>0</v>
      </c>
      <c r="W994">
        <v>0</v>
      </c>
      <c r="X994">
        <v>1</v>
      </c>
      <c r="Z994">
        <v>0</v>
      </c>
      <c r="AA994">
        <v>10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1</v>
      </c>
      <c r="AH994">
        <v>0</v>
      </c>
      <c r="AI994" t="s">
        <v>524</v>
      </c>
      <c r="AJ994">
        <v>30.211801999999999</v>
      </c>
      <c r="AK994" t="s">
        <v>525</v>
      </c>
      <c r="AL994">
        <v>-89.876726000000005</v>
      </c>
      <c r="AM994">
        <v>100</v>
      </c>
      <c r="AN994">
        <v>1400</v>
      </c>
      <c r="AO994" t="s">
        <v>118</v>
      </c>
      <c r="AP994">
        <v>48</v>
      </c>
      <c r="AQ994">
        <v>135</v>
      </c>
      <c r="AR994">
        <v>64</v>
      </c>
      <c r="AZ994">
        <v>1200</v>
      </c>
      <c r="BA994">
        <v>1</v>
      </c>
      <c r="BB994" t="str">
        <f t="shared" si="70"/>
        <v xml:space="preserve">N35DC   </v>
      </c>
      <c r="BC994">
        <v>1</v>
      </c>
      <c r="BE994">
        <v>0</v>
      </c>
      <c r="BF994">
        <v>0</v>
      </c>
      <c r="BG994">
        <v>0</v>
      </c>
      <c r="BH994">
        <v>1475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"17:47:48.868"</f>
        <v>17:47:48.868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16</v>
      </c>
      <c r="CR994">
        <v>0</v>
      </c>
      <c r="CW994">
        <v>5654774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"10/21/2020 17:47:41.831"</f>
        <v>10/21/2020 17:47:41.831</v>
      </c>
      <c r="C995" t="str">
        <f t="shared" si="69"/>
        <v>FFDFD3C0</v>
      </c>
      <c r="D995" t="s">
        <v>124</v>
      </c>
      <c r="E995">
        <v>2</v>
      </c>
      <c r="H995">
        <v>14</v>
      </c>
      <c r="I995" t="s">
        <v>125</v>
      </c>
      <c r="J995" t="s">
        <v>126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"17:47:49.750"</f>
        <v>17:47:49.750</v>
      </c>
      <c r="T995" t="str">
        <f>"17:47:49.350"</f>
        <v>17:47:49.350</v>
      </c>
      <c r="U995" t="str">
        <f t="shared" si="68"/>
        <v>A3E2C2</v>
      </c>
      <c r="V995">
        <v>0</v>
      </c>
      <c r="W995">
        <v>0</v>
      </c>
      <c r="X995">
        <v>1</v>
      </c>
      <c r="Z995">
        <v>0</v>
      </c>
      <c r="AA995">
        <v>10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1</v>
      </c>
      <c r="AH995">
        <v>0</v>
      </c>
      <c r="AI995" t="s">
        <v>526</v>
      </c>
      <c r="AJ995">
        <v>30.212358999999999</v>
      </c>
      <c r="AK995" t="s">
        <v>527</v>
      </c>
      <c r="AL995">
        <v>-89.876510999999994</v>
      </c>
      <c r="AM995">
        <v>100</v>
      </c>
      <c r="AN995">
        <v>1400</v>
      </c>
      <c r="AO995" t="s">
        <v>118</v>
      </c>
      <c r="AP995">
        <v>48</v>
      </c>
      <c r="AQ995">
        <v>135</v>
      </c>
      <c r="AR995">
        <v>0</v>
      </c>
      <c r="AZ995">
        <v>1200</v>
      </c>
      <c r="BA995">
        <v>1</v>
      </c>
      <c r="BB995" t="str">
        <f t="shared" si="70"/>
        <v xml:space="preserve">N35DC   </v>
      </c>
      <c r="BC995">
        <v>1</v>
      </c>
      <c r="BE995">
        <v>0</v>
      </c>
      <c r="BF995">
        <v>0</v>
      </c>
      <c r="BG995">
        <v>0</v>
      </c>
      <c r="BH995">
        <v>1475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"17:47:49.753"</f>
        <v>17:47:49.753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6</v>
      </c>
      <c r="CP995" t="s">
        <v>119</v>
      </c>
      <c r="CQ995">
        <v>16</v>
      </c>
      <c r="CR995">
        <v>3</v>
      </c>
      <c r="CW995">
        <v>324988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"10/21/2020 17:47:41.831"</f>
        <v>10/21/2020 17:47:41.831</v>
      </c>
      <c r="C996" t="str">
        <f t="shared" si="69"/>
        <v>FFDFD3C0</v>
      </c>
      <c r="D996" t="s">
        <v>133</v>
      </c>
      <c r="E996">
        <v>1</v>
      </c>
      <c r="F996">
        <v>1001</v>
      </c>
      <c r="G996" t="s">
        <v>114</v>
      </c>
      <c r="J996" t="s">
        <v>134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"17:47:49.750"</f>
        <v>17:47:49.750</v>
      </c>
      <c r="T996" t="str">
        <f>"17:47:49.350"</f>
        <v>17:47:49.350</v>
      </c>
      <c r="U996" t="str">
        <f t="shared" si="68"/>
        <v>A3E2C2</v>
      </c>
      <c r="V996">
        <v>0</v>
      </c>
      <c r="W996">
        <v>0</v>
      </c>
      <c r="X996">
        <v>1</v>
      </c>
      <c r="Z996">
        <v>0</v>
      </c>
      <c r="AA996">
        <v>10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1</v>
      </c>
      <c r="AH996">
        <v>0</v>
      </c>
      <c r="AI996" t="s">
        <v>526</v>
      </c>
      <c r="AJ996">
        <v>30.212358999999999</v>
      </c>
      <c r="AK996" t="s">
        <v>527</v>
      </c>
      <c r="AL996">
        <v>-89.876510999999994</v>
      </c>
      <c r="AM996">
        <v>100</v>
      </c>
      <c r="AN996">
        <v>1400</v>
      </c>
      <c r="AO996" t="s">
        <v>118</v>
      </c>
      <c r="AP996">
        <v>48</v>
      </c>
      <c r="AQ996">
        <v>135</v>
      </c>
      <c r="AR996">
        <v>0</v>
      </c>
      <c r="AZ996">
        <v>1200</v>
      </c>
      <c r="BA996">
        <v>1</v>
      </c>
      <c r="BB996" t="str">
        <f t="shared" si="70"/>
        <v xml:space="preserve">N35DC   </v>
      </c>
      <c r="BC996">
        <v>1</v>
      </c>
      <c r="BE996">
        <v>0</v>
      </c>
      <c r="BF996">
        <v>0</v>
      </c>
      <c r="BG996">
        <v>0</v>
      </c>
      <c r="BH996">
        <v>1475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"17:47:49.753"</f>
        <v>17:47:49.753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6</v>
      </c>
      <c r="CP996" t="s">
        <v>119</v>
      </c>
      <c r="CQ996">
        <v>16</v>
      </c>
      <c r="CR996">
        <v>3</v>
      </c>
      <c r="CW996">
        <v>324988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"10/21/2020 17:47:41.831"</f>
        <v>10/21/2020 17:47:41.831</v>
      </c>
      <c r="C997" t="str">
        <f t="shared" si="69"/>
        <v>FFDFD3C0</v>
      </c>
      <c r="D997" t="s">
        <v>128</v>
      </c>
      <c r="E997">
        <v>9</v>
      </c>
      <c r="H997">
        <v>257</v>
      </c>
      <c r="I997" t="s">
        <v>129</v>
      </c>
      <c r="J997" t="s">
        <v>126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"17:47:49.750"</f>
        <v>17:47:49.750</v>
      </c>
      <c r="T997" t="str">
        <f>"17:47:49.350"</f>
        <v>17:47:49.350</v>
      </c>
      <c r="U997" t="str">
        <f t="shared" si="68"/>
        <v>A3E2C2</v>
      </c>
      <c r="V997">
        <v>0</v>
      </c>
      <c r="W997">
        <v>0</v>
      </c>
      <c r="X997">
        <v>1</v>
      </c>
      <c r="Z997">
        <v>0</v>
      </c>
      <c r="AA997">
        <v>10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1</v>
      </c>
      <c r="AH997">
        <v>0</v>
      </c>
      <c r="AI997" t="s">
        <v>526</v>
      </c>
      <c r="AJ997">
        <v>30.212358999999999</v>
      </c>
      <c r="AK997" t="s">
        <v>527</v>
      </c>
      <c r="AL997">
        <v>-89.876510999999994</v>
      </c>
      <c r="AM997">
        <v>100</v>
      </c>
      <c r="AN997">
        <v>1400</v>
      </c>
      <c r="AO997" t="s">
        <v>118</v>
      </c>
      <c r="AP997">
        <v>48</v>
      </c>
      <c r="AQ997">
        <v>135</v>
      </c>
      <c r="AR997">
        <v>0</v>
      </c>
      <c r="AZ997">
        <v>1200</v>
      </c>
      <c r="BA997">
        <v>1</v>
      </c>
      <c r="BB997" t="str">
        <f t="shared" si="70"/>
        <v xml:space="preserve">N35DC   </v>
      </c>
      <c r="BC997">
        <v>1</v>
      </c>
      <c r="BE997">
        <v>0</v>
      </c>
      <c r="BF997">
        <v>0</v>
      </c>
      <c r="BG997">
        <v>0</v>
      </c>
      <c r="BH997">
        <v>1475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"17:47:49.753"</f>
        <v>17:47:49.753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6</v>
      </c>
      <c r="CP997" t="s">
        <v>119</v>
      </c>
      <c r="CQ997">
        <v>16</v>
      </c>
      <c r="CR997">
        <v>3</v>
      </c>
      <c r="CW997">
        <v>324988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"10/21/2020 17:47:41.831"</f>
        <v>10/21/2020 17:47:41.831</v>
      </c>
      <c r="C998" t="str">
        <f t="shared" si="69"/>
        <v>FFDFD3C0</v>
      </c>
      <c r="D998" t="s">
        <v>130</v>
      </c>
      <c r="E998">
        <v>3</v>
      </c>
      <c r="F998">
        <v>2003</v>
      </c>
      <c r="G998" t="s">
        <v>131</v>
      </c>
      <c r="J998" t="s">
        <v>132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"17:47:49.750"</f>
        <v>17:47:49.750</v>
      </c>
      <c r="T998" t="str">
        <f>"17:47:49.350"</f>
        <v>17:47:49.350</v>
      </c>
      <c r="U998" t="str">
        <f t="shared" si="68"/>
        <v>A3E2C2</v>
      </c>
      <c r="V998">
        <v>0</v>
      </c>
      <c r="W998">
        <v>0</v>
      </c>
      <c r="X998">
        <v>1</v>
      </c>
      <c r="Z998">
        <v>0</v>
      </c>
      <c r="AA998">
        <v>10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1</v>
      </c>
      <c r="AH998">
        <v>0</v>
      </c>
      <c r="AI998" t="s">
        <v>526</v>
      </c>
      <c r="AJ998">
        <v>30.212358999999999</v>
      </c>
      <c r="AK998" t="s">
        <v>527</v>
      </c>
      <c r="AL998">
        <v>-89.876510999999994</v>
      </c>
      <c r="AM998">
        <v>100</v>
      </c>
      <c r="AN998">
        <v>1400</v>
      </c>
      <c r="AO998" t="s">
        <v>118</v>
      </c>
      <c r="AP998">
        <v>48</v>
      </c>
      <c r="AQ998">
        <v>135</v>
      </c>
      <c r="AR998">
        <v>0</v>
      </c>
      <c r="AZ998">
        <v>1200</v>
      </c>
      <c r="BA998">
        <v>1</v>
      </c>
      <c r="BB998" t="str">
        <f t="shared" si="70"/>
        <v xml:space="preserve">N35DC   </v>
      </c>
      <c r="BC998">
        <v>1</v>
      </c>
      <c r="BE998">
        <v>0</v>
      </c>
      <c r="BF998">
        <v>0</v>
      </c>
      <c r="BG998">
        <v>0</v>
      </c>
      <c r="BH998">
        <v>1475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"17:47:49.753"</f>
        <v>17:47:49.753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6</v>
      </c>
      <c r="CP998" t="s">
        <v>119</v>
      </c>
      <c r="CQ998">
        <v>16</v>
      </c>
      <c r="CR998">
        <v>3</v>
      </c>
      <c r="CW998">
        <v>324988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"10/21/2020 17:47:41.831"</f>
        <v>10/21/2020 17:47:41.831</v>
      </c>
      <c r="C999" t="str">
        <f t="shared" si="69"/>
        <v>FFDFD3C0</v>
      </c>
      <c r="D999" t="s">
        <v>113</v>
      </c>
      <c r="E999">
        <v>4</v>
      </c>
      <c r="H999">
        <v>162</v>
      </c>
      <c r="I999" t="s">
        <v>114</v>
      </c>
      <c r="J999" t="s">
        <v>115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"17:47:49.750"</f>
        <v>17:47:49.750</v>
      </c>
      <c r="T999" t="str">
        <f>"17:47:49.350"</f>
        <v>17:47:49.350</v>
      </c>
      <c r="U999" t="str">
        <f t="shared" si="68"/>
        <v>A3E2C2</v>
      </c>
      <c r="V999">
        <v>0</v>
      </c>
      <c r="W999">
        <v>0</v>
      </c>
      <c r="X999">
        <v>1</v>
      </c>
      <c r="Z999">
        <v>0</v>
      </c>
      <c r="AA999">
        <v>10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1</v>
      </c>
      <c r="AH999">
        <v>0</v>
      </c>
      <c r="AI999" t="s">
        <v>526</v>
      </c>
      <c r="AJ999">
        <v>30.212358999999999</v>
      </c>
      <c r="AK999" t="s">
        <v>527</v>
      </c>
      <c r="AL999">
        <v>-89.876510999999994</v>
      </c>
      <c r="AM999">
        <v>100</v>
      </c>
      <c r="AN999">
        <v>1400</v>
      </c>
      <c r="AO999" t="s">
        <v>118</v>
      </c>
      <c r="AP999">
        <v>48</v>
      </c>
      <c r="AQ999">
        <v>135</v>
      </c>
      <c r="AR999">
        <v>0</v>
      </c>
      <c r="AZ999">
        <v>1200</v>
      </c>
      <c r="BA999">
        <v>1</v>
      </c>
      <c r="BB999" t="str">
        <f t="shared" si="70"/>
        <v xml:space="preserve">N35DC   </v>
      </c>
      <c r="BC999">
        <v>1</v>
      </c>
      <c r="BE999">
        <v>0</v>
      </c>
      <c r="BF999">
        <v>0</v>
      </c>
      <c r="BG999">
        <v>0</v>
      </c>
      <c r="BH999">
        <v>1475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"17:47:49.753"</f>
        <v>17:47:49.753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6</v>
      </c>
      <c r="CP999" t="s">
        <v>119</v>
      </c>
      <c r="CQ999">
        <v>16</v>
      </c>
      <c r="CR999">
        <v>3</v>
      </c>
      <c r="CW999">
        <v>324988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"10/21/2020 17:47:44.964"</f>
        <v>10/21/2020 17:47:44.964</v>
      </c>
      <c r="C1000" t="str">
        <f t="shared" si="69"/>
        <v>FFDFD3C0</v>
      </c>
      <c r="D1000" t="s">
        <v>124</v>
      </c>
      <c r="E1000">
        <v>2</v>
      </c>
      <c r="H1000">
        <v>14</v>
      </c>
      <c r="I1000" t="s">
        <v>125</v>
      </c>
      <c r="J1000" t="s">
        <v>126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"17:47:52.898"</f>
        <v>17:47:52.898</v>
      </c>
      <c r="T1000" t="str">
        <f>"17:47:52.498"</f>
        <v>17:47:52.498</v>
      </c>
      <c r="U1000" t="str">
        <f t="shared" si="68"/>
        <v>A3E2C2</v>
      </c>
      <c r="V1000">
        <v>0</v>
      </c>
      <c r="W1000">
        <v>0</v>
      </c>
      <c r="X1000">
        <v>1</v>
      </c>
      <c r="Z1000">
        <v>0</v>
      </c>
      <c r="AA1000">
        <v>10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1</v>
      </c>
      <c r="AH1000">
        <v>0</v>
      </c>
      <c r="AI1000" t="s">
        <v>528</v>
      </c>
      <c r="AJ1000">
        <v>30.214334000000001</v>
      </c>
      <c r="AK1000" t="s">
        <v>529</v>
      </c>
      <c r="AL1000">
        <v>-89.875696000000005</v>
      </c>
      <c r="AM1000">
        <v>100</v>
      </c>
      <c r="AN1000">
        <v>1400</v>
      </c>
      <c r="AO1000" t="s">
        <v>118</v>
      </c>
      <c r="AP1000">
        <v>48</v>
      </c>
      <c r="AQ1000">
        <v>135</v>
      </c>
      <c r="AR1000">
        <v>64</v>
      </c>
      <c r="AZ1000">
        <v>1200</v>
      </c>
      <c r="BA1000">
        <v>1</v>
      </c>
      <c r="BB1000" t="str">
        <f t="shared" si="70"/>
        <v xml:space="preserve">N35DC   </v>
      </c>
      <c r="BC1000">
        <v>1</v>
      </c>
      <c r="BE1000">
        <v>0</v>
      </c>
      <c r="BF1000">
        <v>0</v>
      </c>
      <c r="BG1000">
        <v>0</v>
      </c>
      <c r="BH1000">
        <v>1475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"17:47:52.902"</f>
        <v>17:47:52.902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341</v>
      </c>
      <c r="CR1000">
        <v>0</v>
      </c>
      <c r="CW1000">
        <v>16760672</v>
      </c>
      <c r="CY1000">
        <v>1</v>
      </c>
      <c r="CZ1000">
        <v>0</v>
      </c>
      <c r="DA1000">
        <v>0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"10/21/2020 17:47:44.964"</f>
        <v>10/21/2020 17:47:44.964</v>
      </c>
      <c r="C1001" t="str">
        <f t="shared" si="69"/>
        <v>FFDFD3C0</v>
      </c>
      <c r="D1001" t="s">
        <v>133</v>
      </c>
      <c r="E1001">
        <v>1</v>
      </c>
      <c r="F1001">
        <v>1001</v>
      </c>
      <c r="G1001" t="s">
        <v>114</v>
      </c>
      <c r="J1001" t="s">
        <v>134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"17:47:52.898"</f>
        <v>17:47:52.898</v>
      </c>
      <c r="T1001" t="str">
        <f>"17:47:52.498"</f>
        <v>17:47:52.498</v>
      </c>
      <c r="U1001" t="str">
        <f t="shared" si="68"/>
        <v>A3E2C2</v>
      </c>
      <c r="V1001">
        <v>0</v>
      </c>
      <c r="W1001">
        <v>0</v>
      </c>
      <c r="X1001">
        <v>1</v>
      </c>
      <c r="Z1001">
        <v>0</v>
      </c>
      <c r="AA1001">
        <v>10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1</v>
      </c>
      <c r="AH1001">
        <v>0</v>
      </c>
      <c r="AI1001" t="s">
        <v>528</v>
      </c>
      <c r="AJ1001">
        <v>30.214334000000001</v>
      </c>
      <c r="AK1001" t="s">
        <v>529</v>
      </c>
      <c r="AL1001">
        <v>-89.875696000000005</v>
      </c>
      <c r="AM1001">
        <v>100</v>
      </c>
      <c r="AN1001">
        <v>1400</v>
      </c>
      <c r="AO1001" t="s">
        <v>118</v>
      </c>
      <c r="AP1001">
        <v>48</v>
      </c>
      <c r="AQ1001">
        <v>135</v>
      </c>
      <c r="AR1001">
        <v>64</v>
      </c>
      <c r="AZ1001">
        <v>1200</v>
      </c>
      <c r="BA1001">
        <v>1</v>
      </c>
      <c r="BB1001" t="str">
        <f t="shared" si="70"/>
        <v xml:space="preserve">N35DC   </v>
      </c>
      <c r="BC1001">
        <v>1</v>
      </c>
      <c r="BE1001">
        <v>0</v>
      </c>
      <c r="BF1001">
        <v>0</v>
      </c>
      <c r="BG1001">
        <v>0</v>
      </c>
      <c r="BH1001">
        <v>1475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"17:47:52.902"</f>
        <v>17:47:52.902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341</v>
      </c>
      <c r="CR1001">
        <v>0</v>
      </c>
      <c r="CW1001">
        <v>16760672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"10/21/2020 17:47:44.964"</f>
        <v>10/21/2020 17:47:44.964</v>
      </c>
      <c r="C1002" t="str">
        <f t="shared" si="69"/>
        <v>FFDFD3C0</v>
      </c>
      <c r="D1002" t="s">
        <v>128</v>
      </c>
      <c r="E1002">
        <v>9</v>
      </c>
      <c r="H1002">
        <v>257</v>
      </c>
      <c r="I1002" t="s">
        <v>129</v>
      </c>
      <c r="J1002" t="s">
        <v>126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"17:47:52.898"</f>
        <v>17:47:52.898</v>
      </c>
      <c r="T1002" t="str">
        <f>"17:47:52.498"</f>
        <v>17:47:52.498</v>
      </c>
      <c r="U1002" t="str">
        <f t="shared" si="68"/>
        <v>A3E2C2</v>
      </c>
      <c r="V1002">
        <v>0</v>
      </c>
      <c r="W1002">
        <v>0</v>
      </c>
      <c r="X1002">
        <v>1</v>
      </c>
      <c r="Z1002">
        <v>0</v>
      </c>
      <c r="AA1002">
        <v>10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1</v>
      </c>
      <c r="AH1002">
        <v>0</v>
      </c>
      <c r="AI1002" t="s">
        <v>528</v>
      </c>
      <c r="AJ1002">
        <v>30.214334000000001</v>
      </c>
      <c r="AK1002" t="s">
        <v>529</v>
      </c>
      <c r="AL1002">
        <v>-89.875696000000005</v>
      </c>
      <c r="AM1002">
        <v>100</v>
      </c>
      <c r="AN1002">
        <v>1400</v>
      </c>
      <c r="AO1002" t="s">
        <v>118</v>
      </c>
      <c r="AP1002">
        <v>48</v>
      </c>
      <c r="AQ1002">
        <v>135</v>
      </c>
      <c r="AR1002">
        <v>64</v>
      </c>
      <c r="AZ1002">
        <v>1200</v>
      </c>
      <c r="BA1002">
        <v>1</v>
      </c>
      <c r="BB1002" t="str">
        <f t="shared" si="70"/>
        <v xml:space="preserve">N35DC   </v>
      </c>
      <c r="BC1002">
        <v>1</v>
      </c>
      <c r="BE1002">
        <v>0</v>
      </c>
      <c r="BF1002">
        <v>0</v>
      </c>
      <c r="BG1002">
        <v>0</v>
      </c>
      <c r="BH1002">
        <v>1475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"17:47:52.902"</f>
        <v>17:47:52.902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341</v>
      </c>
      <c r="CR1002">
        <v>0</v>
      </c>
      <c r="CW1002">
        <v>16760672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"10/21/2020 17:47:44.964"</f>
        <v>10/21/2020 17:47:44.964</v>
      </c>
      <c r="C1003" t="str">
        <f t="shared" si="69"/>
        <v>FFDFD3C0</v>
      </c>
      <c r="D1003" t="s">
        <v>130</v>
      </c>
      <c r="E1003">
        <v>3</v>
      </c>
      <c r="F1003">
        <v>2003</v>
      </c>
      <c r="G1003" t="s">
        <v>131</v>
      </c>
      <c r="J1003" t="s">
        <v>132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"17:47:52.898"</f>
        <v>17:47:52.898</v>
      </c>
      <c r="T1003" t="str">
        <f>"17:47:52.498"</f>
        <v>17:47:52.498</v>
      </c>
      <c r="U1003" t="str">
        <f t="shared" si="68"/>
        <v>A3E2C2</v>
      </c>
      <c r="V1003">
        <v>0</v>
      </c>
      <c r="W1003">
        <v>0</v>
      </c>
      <c r="X1003">
        <v>1</v>
      </c>
      <c r="Z1003">
        <v>0</v>
      </c>
      <c r="AA1003">
        <v>10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1</v>
      </c>
      <c r="AH1003">
        <v>0</v>
      </c>
      <c r="AI1003" t="s">
        <v>528</v>
      </c>
      <c r="AJ1003">
        <v>30.214334000000001</v>
      </c>
      <c r="AK1003" t="s">
        <v>529</v>
      </c>
      <c r="AL1003">
        <v>-89.875696000000005</v>
      </c>
      <c r="AM1003">
        <v>100</v>
      </c>
      <c r="AN1003">
        <v>1400</v>
      </c>
      <c r="AO1003" t="s">
        <v>118</v>
      </c>
      <c r="AP1003">
        <v>48</v>
      </c>
      <c r="AQ1003">
        <v>135</v>
      </c>
      <c r="AR1003">
        <v>64</v>
      </c>
      <c r="AZ1003">
        <v>1200</v>
      </c>
      <c r="BA1003">
        <v>1</v>
      </c>
      <c r="BB1003" t="str">
        <f t="shared" si="70"/>
        <v xml:space="preserve">N35DC   </v>
      </c>
      <c r="BC1003">
        <v>1</v>
      </c>
      <c r="BE1003">
        <v>0</v>
      </c>
      <c r="BF1003">
        <v>0</v>
      </c>
      <c r="BG1003">
        <v>0</v>
      </c>
      <c r="BH1003">
        <v>1475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"17:47:52.902"</f>
        <v>17:47:52.902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341</v>
      </c>
      <c r="CR1003">
        <v>0</v>
      </c>
      <c r="CW1003">
        <v>16760672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"10/21/2020 17:47:44.964"</f>
        <v>10/21/2020 17:47:44.964</v>
      </c>
      <c r="C1004" t="str">
        <f t="shared" si="69"/>
        <v>FFDFD3C0</v>
      </c>
      <c r="D1004" t="s">
        <v>113</v>
      </c>
      <c r="E1004">
        <v>4</v>
      </c>
      <c r="H1004">
        <v>162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"17:47:52.898"</f>
        <v>17:47:52.898</v>
      </c>
      <c r="T1004" t="str">
        <f>"17:47:52.498"</f>
        <v>17:47:52.498</v>
      </c>
      <c r="U1004" t="str">
        <f t="shared" si="68"/>
        <v>A3E2C2</v>
      </c>
      <c r="V1004">
        <v>0</v>
      </c>
      <c r="W1004">
        <v>0</v>
      </c>
      <c r="X1004">
        <v>1</v>
      </c>
      <c r="Z1004">
        <v>0</v>
      </c>
      <c r="AA1004">
        <v>10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1</v>
      </c>
      <c r="AH1004">
        <v>0</v>
      </c>
      <c r="AI1004" t="s">
        <v>528</v>
      </c>
      <c r="AJ1004">
        <v>30.214334000000001</v>
      </c>
      <c r="AK1004" t="s">
        <v>529</v>
      </c>
      <c r="AL1004">
        <v>-89.875696000000005</v>
      </c>
      <c r="AM1004">
        <v>100</v>
      </c>
      <c r="AN1004">
        <v>1400</v>
      </c>
      <c r="AO1004" t="s">
        <v>118</v>
      </c>
      <c r="AP1004">
        <v>48</v>
      </c>
      <c r="AQ1004">
        <v>135</v>
      </c>
      <c r="AR1004">
        <v>64</v>
      </c>
      <c r="AZ1004">
        <v>1200</v>
      </c>
      <c r="BA1004">
        <v>1</v>
      </c>
      <c r="BB1004" t="str">
        <f t="shared" si="70"/>
        <v xml:space="preserve">N35DC   </v>
      </c>
      <c r="BC1004">
        <v>1</v>
      </c>
      <c r="BE1004">
        <v>0</v>
      </c>
      <c r="BF1004">
        <v>0</v>
      </c>
      <c r="BG1004">
        <v>0</v>
      </c>
      <c r="BH1004">
        <v>1475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"17:47:52.902"</f>
        <v>17:47:52.902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341</v>
      </c>
      <c r="CR1004">
        <v>0</v>
      </c>
      <c r="CW1004">
        <v>16760672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"10/21/2020 17:47:45.845"</f>
        <v>10/21/2020 17:47:45.845</v>
      </c>
      <c r="C1005" t="str">
        <f t="shared" si="69"/>
        <v>FFDFD3C0</v>
      </c>
      <c r="D1005" t="s">
        <v>128</v>
      </c>
      <c r="E1005">
        <v>9</v>
      </c>
      <c r="H1005">
        <v>257</v>
      </c>
      <c r="I1005" t="s">
        <v>129</v>
      </c>
      <c r="J1005" t="s">
        <v>126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"17:47:53.766"</f>
        <v>17:47:53.766</v>
      </c>
      <c r="T1005" t="str">
        <f>"17:47:53.466"</f>
        <v>17:47:53.466</v>
      </c>
      <c r="U1005" t="str">
        <f t="shared" si="68"/>
        <v>A3E2C2</v>
      </c>
      <c r="V1005">
        <v>0</v>
      </c>
      <c r="W1005">
        <v>0</v>
      </c>
      <c r="X1005">
        <v>1</v>
      </c>
      <c r="Z1005">
        <v>0</v>
      </c>
      <c r="AA1005">
        <v>10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1</v>
      </c>
      <c r="AH1005">
        <v>0</v>
      </c>
      <c r="AI1005" t="s">
        <v>530</v>
      </c>
      <c r="AJ1005">
        <v>30.214870000000001</v>
      </c>
      <c r="AK1005" t="s">
        <v>531</v>
      </c>
      <c r="AL1005">
        <v>-89.875460000000004</v>
      </c>
      <c r="AM1005">
        <v>100</v>
      </c>
      <c r="AN1005">
        <v>1400</v>
      </c>
      <c r="AO1005" t="s">
        <v>118</v>
      </c>
      <c r="AP1005">
        <v>48</v>
      </c>
      <c r="AQ1005">
        <v>135</v>
      </c>
      <c r="AR1005">
        <v>64</v>
      </c>
      <c r="AZ1005">
        <v>1200</v>
      </c>
      <c r="BA1005">
        <v>1</v>
      </c>
      <c r="BB1005" t="str">
        <f t="shared" si="70"/>
        <v xml:space="preserve">N35DC   </v>
      </c>
      <c r="BC1005">
        <v>1</v>
      </c>
      <c r="BE1005">
        <v>0</v>
      </c>
      <c r="BF1005">
        <v>0</v>
      </c>
      <c r="BG1005">
        <v>0</v>
      </c>
      <c r="BH1005">
        <v>1475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"17:47:53.772"</f>
        <v>17:47:53.772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6</v>
      </c>
      <c r="CP1005" t="s">
        <v>119</v>
      </c>
      <c r="CQ1005">
        <v>16</v>
      </c>
      <c r="CR1005">
        <v>0</v>
      </c>
      <c r="CW1005">
        <v>5658194</v>
      </c>
      <c r="CY1005">
        <v>1</v>
      </c>
      <c r="CZ1005">
        <v>0</v>
      </c>
      <c r="DA1005">
        <v>0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"10/21/2020 17:47:45.845"</f>
        <v>10/21/2020 17:47:45.845</v>
      </c>
      <c r="C1006" t="str">
        <f t="shared" si="69"/>
        <v>FFDFD3C0</v>
      </c>
      <c r="D1006" t="s">
        <v>113</v>
      </c>
      <c r="E1006">
        <v>4</v>
      </c>
      <c r="H1006">
        <v>162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"17:47:53.766"</f>
        <v>17:47:53.766</v>
      </c>
      <c r="T1006" t="str">
        <f>"17:47:53.466"</f>
        <v>17:47:53.466</v>
      </c>
      <c r="U1006" t="str">
        <f t="shared" si="68"/>
        <v>A3E2C2</v>
      </c>
      <c r="V1006">
        <v>0</v>
      </c>
      <c r="W1006">
        <v>0</v>
      </c>
      <c r="X1006">
        <v>1</v>
      </c>
      <c r="Z1006">
        <v>0</v>
      </c>
      <c r="AA1006">
        <v>10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1</v>
      </c>
      <c r="AH1006">
        <v>0</v>
      </c>
      <c r="AI1006" t="s">
        <v>530</v>
      </c>
      <c r="AJ1006">
        <v>30.214870000000001</v>
      </c>
      <c r="AK1006" t="s">
        <v>531</v>
      </c>
      <c r="AL1006">
        <v>-89.875460000000004</v>
      </c>
      <c r="AM1006">
        <v>100</v>
      </c>
      <c r="AN1006">
        <v>1400</v>
      </c>
      <c r="AO1006" t="s">
        <v>118</v>
      </c>
      <c r="AP1006">
        <v>48</v>
      </c>
      <c r="AQ1006">
        <v>135</v>
      </c>
      <c r="AR1006">
        <v>64</v>
      </c>
      <c r="AZ1006">
        <v>1200</v>
      </c>
      <c r="BA1006">
        <v>1</v>
      </c>
      <c r="BB1006" t="str">
        <f t="shared" si="70"/>
        <v xml:space="preserve">N35DC   </v>
      </c>
      <c r="BC1006">
        <v>1</v>
      </c>
      <c r="BE1006">
        <v>0</v>
      </c>
      <c r="BF1006">
        <v>0</v>
      </c>
      <c r="BG1006">
        <v>0</v>
      </c>
      <c r="BH1006">
        <v>1475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"17:47:53.772"</f>
        <v>17:47:53.772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6</v>
      </c>
      <c r="CP1006" t="s">
        <v>119</v>
      </c>
      <c r="CQ1006">
        <v>16</v>
      </c>
      <c r="CR1006">
        <v>0</v>
      </c>
      <c r="CW1006">
        <v>5658194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"10/21/2020 17:47:45.845"</f>
        <v>10/21/2020 17:47:45.845</v>
      </c>
      <c r="C1007" t="str">
        <f t="shared" si="69"/>
        <v>FFDFD3C0</v>
      </c>
      <c r="D1007" t="s">
        <v>130</v>
      </c>
      <c r="E1007">
        <v>3</v>
      </c>
      <c r="F1007">
        <v>2003</v>
      </c>
      <c r="G1007" t="s">
        <v>131</v>
      </c>
      <c r="J1007" t="s">
        <v>132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"17:47:53.766"</f>
        <v>17:47:53.766</v>
      </c>
      <c r="T1007" t="str">
        <f>"17:47:53.466"</f>
        <v>17:47:53.466</v>
      </c>
      <c r="U1007" t="str">
        <f t="shared" si="68"/>
        <v>A3E2C2</v>
      </c>
      <c r="V1007">
        <v>0</v>
      </c>
      <c r="W1007">
        <v>0</v>
      </c>
      <c r="X1007">
        <v>1</v>
      </c>
      <c r="Z1007">
        <v>0</v>
      </c>
      <c r="AA1007">
        <v>10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1</v>
      </c>
      <c r="AH1007">
        <v>0</v>
      </c>
      <c r="AI1007" t="s">
        <v>530</v>
      </c>
      <c r="AJ1007">
        <v>30.214870000000001</v>
      </c>
      <c r="AK1007" t="s">
        <v>531</v>
      </c>
      <c r="AL1007">
        <v>-89.875460000000004</v>
      </c>
      <c r="AM1007">
        <v>100</v>
      </c>
      <c r="AN1007">
        <v>1400</v>
      </c>
      <c r="AO1007" t="s">
        <v>118</v>
      </c>
      <c r="AP1007">
        <v>48</v>
      </c>
      <c r="AQ1007">
        <v>135</v>
      </c>
      <c r="AR1007">
        <v>64</v>
      </c>
      <c r="AZ1007">
        <v>1200</v>
      </c>
      <c r="BA1007">
        <v>1</v>
      </c>
      <c r="BB1007" t="str">
        <f t="shared" si="70"/>
        <v xml:space="preserve">N35DC   </v>
      </c>
      <c r="BC1007">
        <v>1</v>
      </c>
      <c r="BE1007">
        <v>0</v>
      </c>
      <c r="BF1007">
        <v>0</v>
      </c>
      <c r="BG1007">
        <v>0</v>
      </c>
      <c r="BH1007">
        <v>1475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"17:47:53.772"</f>
        <v>17:47:53.772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6</v>
      </c>
      <c r="CP1007" t="s">
        <v>119</v>
      </c>
      <c r="CQ1007">
        <v>16</v>
      </c>
      <c r="CR1007">
        <v>0</v>
      </c>
      <c r="CW1007">
        <v>5658194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"10/21/2020 17:47:45.845"</f>
        <v>10/21/2020 17:47:45.845</v>
      </c>
      <c r="C1008" t="str">
        <f t="shared" si="69"/>
        <v>FFDFD3C0</v>
      </c>
      <c r="D1008" t="s">
        <v>124</v>
      </c>
      <c r="E1008">
        <v>2</v>
      </c>
      <c r="H1008">
        <v>14</v>
      </c>
      <c r="I1008" t="s">
        <v>125</v>
      </c>
      <c r="J1008" t="s">
        <v>126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"17:47:53.766"</f>
        <v>17:47:53.766</v>
      </c>
      <c r="T1008" t="str">
        <f>"17:47:53.466"</f>
        <v>17:47:53.466</v>
      </c>
      <c r="U1008" t="str">
        <f t="shared" si="68"/>
        <v>A3E2C2</v>
      </c>
      <c r="V1008">
        <v>0</v>
      </c>
      <c r="W1008">
        <v>0</v>
      </c>
      <c r="X1008">
        <v>1</v>
      </c>
      <c r="Z1008">
        <v>0</v>
      </c>
      <c r="AA1008">
        <v>10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1</v>
      </c>
      <c r="AH1008">
        <v>0</v>
      </c>
      <c r="AI1008" t="s">
        <v>530</v>
      </c>
      <c r="AJ1008">
        <v>30.214870000000001</v>
      </c>
      <c r="AK1008" t="s">
        <v>531</v>
      </c>
      <c r="AL1008">
        <v>-89.875460000000004</v>
      </c>
      <c r="AM1008">
        <v>100</v>
      </c>
      <c r="AN1008">
        <v>1400</v>
      </c>
      <c r="AO1008" t="s">
        <v>118</v>
      </c>
      <c r="AP1008">
        <v>48</v>
      </c>
      <c r="AQ1008">
        <v>135</v>
      </c>
      <c r="AR1008">
        <v>64</v>
      </c>
      <c r="AZ1008">
        <v>1200</v>
      </c>
      <c r="BA1008">
        <v>1</v>
      </c>
      <c r="BB1008" t="str">
        <f t="shared" si="70"/>
        <v xml:space="preserve">N35DC   </v>
      </c>
      <c r="BC1008">
        <v>1</v>
      </c>
      <c r="BE1008">
        <v>0</v>
      </c>
      <c r="BF1008">
        <v>0</v>
      </c>
      <c r="BG1008">
        <v>0</v>
      </c>
      <c r="BH1008">
        <v>1475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"17:47:53.772"</f>
        <v>17:47:53.772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6</v>
      </c>
      <c r="CP1008" t="s">
        <v>119</v>
      </c>
      <c r="CQ1008">
        <v>16</v>
      </c>
      <c r="CR1008">
        <v>0</v>
      </c>
      <c r="CW1008">
        <v>5658194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"10/21/2020 17:47:45.845"</f>
        <v>10/21/2020 17:47:45.845</v>
      </c>
      <c r="C1009" t="str">
        <f t="shared" si="69"/>
        <v>FFDFD3C0</v>
      </c>
      <c r="D1009" t="s">
        <v>133</v>
      </c>
      <c r="E1009">
        <v>1</v>
      </c>
      <c r="F1009">
        <v>1001</v>
      </c>
      <c r="G1009" t="s">
        <v>114</v>
      </c>
      <c r="J1009" t="s">
        <v>134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"17:47:53.766"</f>
        <v>17:47:53.766</v>
      </c>
      <c r="T1009" t="str">
        <f>"17:47:53.466"</f>
        <v>17:47:53.466</v>
      </c>
      <c r="U1009" t="str">
        <f t="shared" si="68"/>
        <v>A3E2C2</v>
      </c>
      <c r="V1009">
        <v>0</v>
      </c>
      <c r="W1009">
        <v>0</v>
      </c>
      <c r="X1009">
        <v>1</v>
      </c>
      <c r="Z1009">
        <v>0</v>
      </c>
      <c r="AA1009">
        <v>10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1</v>
      </c>
      <c r="AH1009">
        <v>0</v>
      </c>
      <c r="AI1009" t="s">
        <v>530</v>
      </c>
      <c r="AJ1009">
        <v>30.214870000000001</v>
      </c>
      <c r="AK1009" t="s">
        <v>531</v>
      </c>
      <c r="AL1009">
        <v>-89.875460000000004</v>
      </c>
      <c r="AM1009">
        <v>100</v>
      </c>
      <c r="AN1009">
        <v>1400</v>
      </c>
      <c r="AO1009" t="s">
        <v>118</v>
      </c>
      <c r="AP1009">
        <v>48</v>
      </c>
      <c r="AQ1009">
        <v>135</v>
      </c>
      <c r="AR1009">
        <v>64</v>
      </c>
      <c r="AZ1009">
        <v>1200</v>
      </c>
      <c r="BA1009">
        <v>1</v>
      </c>
      <c r="BB1009" t="str">
        <f t="shared" si="70"/>
        <v xml:space="preserve">N35DC   </v>
      </c>
      <c r="BC1009">
        <v>1</v>
      </c>
      <c r="BE1009">
        <v>0</v>
      </c>
      <c r="BF1009">
        <v>0</v>
      </c>
      <c r="BG1009">
        <v>0</v>
      </c>
      <c r="BH1009">
        <v>1475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"17:47:53.772"</f>
        <v>17:47:53.772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6</v>
      </c>
      <c r="CP1009" t="s">
        <v>119</v>
      </c>
      <c r="CQ1009">
        <v>16</v>
      </c>
      <c r="CR1009">
        <v>0</v>
      </c>
      <c r="CW1009">
        <v>5658194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"10/21/2020 17:47:46.808"</f>
        <v>10/21/2020 17:47:46.808</v>
      </c>
      <c r="C1010" t="str">
        <f t="shared" si="69"/>
        <v>FFDFD3C0</v>
      </c>
      <c r="D1010" t="s">
        <v>128</v>
      </c>
      <c r="E1010">
        <v>9</v>
      </c>
      <c r="H1010">
        <v>257</v>
      </c>
      <c r="I1010" t="s">
        <v>129</v>
      </c>
      <c r="J1010" t="s">
        <v>126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"17:47:54.773"</f>
        <v>17:47:54.773</v>
      </c>
      <c r="T1010" t="str">
        <f>"17:47:54.473"</f>
        <v>17:47:54.473</v>
      </c>
      <c r="U1010" t="str">
        <f t="shared" si="68"/>
        <v>A3E2C2</v>
      </c>
      <c r="V1010">
        <v>0</v>
      </c>
      <c r="W1010">
        <v>0</v>
      </c>
      <c r="X1010">
        <v>1</v>
      </c>
      <c r="Z1010">
        <v>0</v>
      </c>
      <c r="AA1010">
        <v>10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1</v>
      </c>
      <c r="AH1010">
        <v>0</v>
      </c>
      <c r="AI1010" t="s">
        <v>532</v>
      </c>
      <c r="AJ1010">
        <v>30.215513999999999</v>
      </c>
      <c r="AK1010" t="s">
        <v>533</v>
      </c>
      <c r="AL1010">
        <v>-89.875224000000003</v>
      </c>
      <c r="AM1010">
        <v>100</v>
      </c>
      <c r="AN1010">
        <v>1400</v>
      </c>
      <c r="AO1010" t="s">
        <v>118</v>
      </c>
      <c r="AP1010">
        <v>48</v>
      </c>
      <c r="AQ1010">
        <v>135</v>
      </c>
      <c r="AR1010">
        <v>64</v>
      </c>
      <c r="AZ1010">
        <v>1200</v>
      </c>
      <c r="BA1010">
        <v>1</v>
      </c>
      <c r="BB1010" t="str">
        <f t="shared" si="70"/>
        <v xml:space="preserve">N35DC   </v>
      </c>
      <c r="BC1010">
        <v>1</v>
      </c>
      <c r="BE1010">
        <v>0</v>
      </c>
      <c r="BF1010">
        <v>0</v>
      </c>
      <c r="BG1010">
        <v>0</v>
      </c>
      <c r="BH1010">
        <v>1500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"17:47:54.777"</f>
        <v>17:47:54.777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6</v>
      </c>
      <c r="CP1010" t="s">
        <v>119</v>
      </c>
      <c r="CQ1010">
        <v>341</v>
      </c>
      <c r="CR1010">
        <v>0</v>
      </c>
      <c r="CW1010">
        <v>16762036</v>
      </c>
      <c r="CY1010">
        <v>1</v>
      </c>
      <c r="CZ1010">
        <v>0</v>
      </c>
      <c r="DA1010">
        <v>0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"10/21/2020 17:47:46.808"</f>
        <v>10/21/2020 17:47:46.808</v>
      </c>
      <c r="C1011" t="str">
        <f t="shared" si="69"/>
        <v>FFDFD3C0</v>
      </c>
      <c r="D1011" t="s">
        <v>130</v>
      </c>
      <c r="E1011">
        <v>3</v>
      </c>
      <c r="F1011">
        <v>2003</v>
      </c>
      <c r="G1011" t="s">
        <v>131</v>
      </c>
      <c r="J1011" t="s">
        <v>132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"17:47:54.773"</f>
        <v>17:47:54.773</v>
      </c>
      <c r="T1011" t="str">
        <f>"17:47:54.473"</f>
        <v>17:47:54.473</v>
      </c>
      <c r="U1011" t="str">
        <f t="shared" si="68"/>
        <v>A3E2C2</v>
      </c>
      <c r="V1011">
        <v>0</v>
      </c>
      <c r="W1011">
        <v>0</v>
      </c>
      <c r="X1011">
        <v>1</v>
      </c>
      <c r="Z1011">
        <v>0</v>
      </c>
      <c r="AA1011">
        <v>10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1</v>
      </c>
      <c r="AH1011">
        <v>0</v>
      </c>
      <c r="AI1011" t="s">
        <v>532</v>
      </c>
      <c r="AJ1011">
        <v>30.215513999999999</v>
      </c>
      <c r="AK1011" t="s">
        <v>533</v>
      </c>
      <c r="AL1011">
        <v>-89.875224000000003</v>
      </c>
      <c r="AM1011">
        <v>100</v>
      </c>
      <c r="AN1011">
        <v>1400</v>
      </c>
      <c r="AO1011" t="s">
        <v>118</v>
      </c>
      <c r="AP1011">
        <v>48</v>
      </c>
      <c r="AQ1011">
        <v>135</v>
      </c>
      <c r="AR1011">
        <v>64</v>
      </c>
      <c r="AZ1011">
        <v>1200</v>
      </c>
      <c r="BA1011">
        <v>1</v>
      </c>
      <c r="BB1011" t="str">
        <f t="shared" si="70"/>
        <v xml:space="preserve">N35DC   </v>
      </c>
      <c r="BC1011">
        <v>1</v>
      </c>
      <c r="BE1011">
        <v>0</v>
      </c>
      <c r="BF1011">
        <v>0</v>
      </c>
      <c r="BG1011">
        <v>0</v>
      </c>
      <c r="BH1011">
        <v>1500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"17:47:54.777"</f>
        <v>17:47:54.777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6</v>
      </c>
      <c r="CP1011" t="s">
        <v>119</v>
      </c>
      <c r="CQ1011">
        <v>341</v>
      </c>
      <c r="CR1011">
        <v>0</v>
      </c>
      <c r="CW1011">
        <v>16762036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"10/21/2020 17:47:46.808"</f>
        <v>10/21/2020 17:47:46.808</v>
      </c>
      <c r="C1012" t="str">
        <f t="shared" si="69"/>
        <v>FFDFD3C0</v>
      </c>
      <c r="D1012" t="s">
        <v>113</v>
      </c>
      <c r="E1012">
        <v>4</v>
      </c>
      <c r="H1012">
        <v>162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"17:47:54.773"</f>
        <v>17:47:54.773</v>
      </c>
      <c r="T1012" t="str">
        <f>"17:47:54.473"</f>
        <v>17:47:54.473</v>
      </c>
      <c r="U1012" t="str">
        <f t="shared" si="68"/>
        <v>A3E2C2</v>
      </c>
      <c r="V1012">
        <v>0</v>
      </c>
      <c r="W1012">
        <v>0</v>
      </c>
      <c r="X1012">
        <v>1</v>
      </c>
      <c r="Z1012">
        <v>0</v>
      </c>
      <c r="AA1012">
        <v>10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1</v>
      </c>
      <c r="AH1012">
        <v>0</v>
      </c>
      <c r="AI1012" t="s">
        <v>532</v>
      </c>
      <c r="AJ1012">
        <v>30.215513999999999</v>
      </c>
      <c r="AK1012" t="s">
        <v>533</v>
      </c>
      <c r="AL1012">
        <v>-89.875224000000003</v>
      </c>
      <c r="AM1012">
        <v>100</v>
      </c>
      <c r="AN1012">
        <v>1400</v>
      </c>
      <c r="AO1012" t="s">
        <v>118</v>
      </c>
      <c r="AP1012">
        <v>48</v>
      </c>
      <c r="AQ1012">
        <v>135</v>
      </c>
      <c r="AR1012">
        <v>64</v>
      </c>
      <c r="AZ1012">
        <v>1200</v>
      </c>
      <c r="BA1012">
        <v>1</v>
      </c>
      <c r="BB1012" t="str">
        <f t="shared" si="70"/>
        <v xml:space="preserve">N35DC   </v>
      </c>
      <c r="BC1012">
        <v>1</v>
      </c>
      <c r="BE1012">
        <v>0</v>
      </c>
      <c r="BF1012">
        <v>0</v>
      </c>
      <c r="BG1012">
        <v>0</v>
      </c>
      <c r="BH1012">
        <v>1500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"17:47:54.777"</f>
        <v>17:47:54.777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6</v>
      </c>
      <c r="CP1012" t="s">
        <v>119</v>
      </c>
      <c r="CQ1012">
        <v>341</v>
      </c>
      <c r="CR1012">
        <v>0</v>
      </c>
      <c r="CW1012">
        <v>16762036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"10/21/2020 17:47:46.808"</f>
        <v>10/21/2020 17:47:46.808</v>
      </c>
      <c r="C1013" t="str">
        <f t="shared" si="69"/>
        <v>FFDFD3C0</v>
      </c>
      <c r="D1013" t="s">
        <v>133</v>
      </c>
      <c r="E1013">
        <v>1</v>
      </c>
      <c r="F1013">
        <v>1001</v>
      </c>
      <c r="G1013" t="s">
        <v>114</v>
      </c>
      <c r="J1013" t="s">
        <v>134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"17:47:54.773"</f>
        <v>17:47:54.773</v>
      </c>
      <c r="T1013" t="str">
        <f>"17:47:54.473"</f>
        <v>17:47:54.473</v>
      </c>
      <c r="U1013" t="str">
        <f t="shared" si="68"/>
        <v>A3E2C2</v>
      </c>
      <c r="V1013">
        <v>0</v>
      </c>
      <c r="W1013">
        <v>0</v>
      </c>
      <c r="X1013">
        <v>1</v>
      </c>
      <c r="Z1013">
        <v>0</v>
      </c>
      <c r="AA1013">
        <v>10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1</v>
      </c>
      <c r="AH1013">
        <v>0</v>
      </c>
      <c r="AI1013" t="s">
        <v>532</v>
      </c>
      <c r="AJ1013">
        <v>30.215513999999999</v>
      </c>
      <c r="AK1013" t="s">
        <v>533</v>
      </c>
      <c r="AL1013">
        <v>-89.875224000000003</v>
      </c>
      <c r="AM1013">
        <v>100</v>
      </c>
      <c r="AN1013">
        <v>1400</v>
      </c>
      <c r="AO1013" t="s">
        <v>118</v>
      </c>
      <c r="AP1013">
        <v>48</v>
      </c>
      <c r="AQ1013">
        <v>135</v>
      </c>
      <c r="AR1013">
        <v>64</v>
      </c>
      <c r="AZ1013">
        <v>1200</v>
      </c>
      <c r="BA1013">
        <v>1</v>
      </c>
      <c r="BB1013" t="str">
        <f t="shared" si="70"/>
        <v xml:space="preserve">N35DC   </v>
      </c>
      <c r="BC1013">
        <v>1</v>
      </c>
      <c r="BE1013">
        <v>0</v>
      </c>
      <c r="BF1013">
        <v>0</v>
      </c>
      <c r="BG1013">
        <v>0</v>
      </c>
      <c r="BH1013">
        <v>1500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"17:47:54.777"</f>
        <v>17:47:54.777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6</v>
      </c>
      <c r="CP1013" t="s">
        <v>119</v>
      </c>
      <c r="CQ1013">
        <v>341</v>
      </c>
      <c r="CR1013">
        <v>0</v>
      </c>
      <c r="CW1013">
        <v>16762036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"10/21/2020 17:47:46.808"</f>
        <v>10/21/2020 17:47:46.808</v>
      </c>
      <c r="C1014" t="str">
        <f t="shared" si="69"/>
        <v>FFDFD3C0</v>
      </c>
      <c r="D1014" t="s">
        <v>124</v>
      </c>
      <c r="E1014">
        <v>2</v>
      </c>
      <c r="H1014">
        <v>14</v>
      </c>
      <c r="I1014" t="s">
        <v>125</v>
      </c>
      <c r="J1014" t="s">
        <v>126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"17:47:54.773"</f>
        <v>17:47:54.773</v>
      </c>
      <c r="T1014" t="str">
        <f>"17:47:54.473"</f>
        <v>17:47:54.473</v>
      </c>
      <c r="U1014" t="str">
        <f t="shared" si="68"/>
        <v>A3E2C2</v>
      </c>
      <c r="V1014">
        <v>0</v>
      </c>
      <c r="W1014">
        <v>0</v>
      </c>
      <c r="X1014">
        <v>1</v>
      </c>
      <c r="Z1014">
        <v>0</v>
      </c>
      <c r="AA1014">
        <v>10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1</v>
      </c>
      <c r="AH1014">
        <v>0</v>
      </c>
      <c r="AI1014" t="s">
        <v>532</v>
      </c>
      <c r="AJ1014">
        <v>30.215513999999999</v>
      </c>
      <c r="AK1014" t="s">
        <v>533</v>
      </c>
      <c r="AL1014">
        <v>-89.875224000000003</v>
      </c>
      <c r="AM1014">
        <v>100</v>
      </c>
      <c r="AN1014">
        <v>1400</v>
      </c>
      <c r="AO1014" t="s">
        <v>118</v>
      </c>
      <c r="AP1014">
        <v>48</v>
      </c>
      <c r="AQ1014">
        <v>135</v>
      </c>
      <c r="AR1014">
        <v>64</v>
      </c>
      <c r="AZ1014">
        <v>1200</v>
      </c>
      <c r="BA1014">
        <v>1</v>
      </c>
      <c r="BB1014" t="str">
        <f t="shared" si="70"/>
        <v xml:space="preserve">N35DC   </v>
      </c>
      <c r="BC1014">
        <v>1</v>
      </c>
      <c r="BE1014">
        <v>0</v>
      </c>
      <c r="BF1014">
        <v>0</v>
      </c>
      <c r="BG1014">
        <v>0</v>
      </c>
      <c r="BH1014">
        <v>1500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"17:47:54.777"</f>
        <v>17:47:54.777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341</v>
      </c>
      <c r="CR1014">
        <v>0</v>
      </c>
      <c r="CW1014">
        <v>16762036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"10/21/2020 17:47:47.871"</f>
        <v>10/21/2020 17:47:47.871</v>
      </c>
      <c r="C1015" t="str">
        <f t="shared" si="69"/>
        <v>FFDFD3C0</v>
      </c>
      <c r="D1015" t="s">
        <v>128</v>
      </c>
      <c r="E1015">
        <v>9</v>
      </c>
      <c r="H1015">
        <v>257</v>
      </c>
      <c r="I1015" t="s">
        <v>129</v>
      </c>
      <c r="J1015" t="s">
        <v>126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"17:47:55.805"</f>
        <v>17:47:55.805</v>
      </c>
      <c r="T1015" t="str">
        <f>"17:47:55.405"</f>
        <v>17:47:55.405</v>
      </c>
      <c r="U1015" t="str">
        <f t="shared" si="68"/>
        <v>A3E2C2</v>
      </c>
      <c r="V1015">
        <v>0</v>
      </c>
      <c r="W1015">
        <v>0</v>
      </c>
      <c r="X1015">
        <v>1</v>
      </c>
      <c r="Z1015">
        <v>0</v>
      </c>
      <c r="AA1015">
        <v>10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1</v>
      </c>
      <c r="AH1015">
        <v>0</v>
      </c>
      <c r="AI1015" t="s">
        <v>534</v>
      </c>
      <c r="AJ1015">
        <v>30.216179</v>
      </c>
      <c r="AK1015" t="s">
        <v>535</v>
      </c>
      <c r="AL1015">
        <v>-89.874966000000001</v>
      </c>
      <c r="AM1015">
        <v>100</v>
      </c>
      <c r="AN1015">
        <v>1400</v>
      </c>
      <c r="AO1015" t="s">
        <v>118</v>
      </c>
      <c r="AP1015">
        <v>48</v>
      </c>
      <c r="AQ1015">
        <v>134</v>
      </c>
      <c r="AR1015">
        <v>0</v>
      </c>
      <c r="AZ1015">
        <v>1200</v>
      </c>
      <c r="BA1015">
        <v>1</v>
      </c>
      <c r="BB1015" t="str">
        <f t="shared" si="70"/>
        <v xml:space="preserve">N35DC   </v>
      </c>
      <c r="BC1015">
        <v>1</v>
      </c>
      <c r="BE1015">
        <v>0</v>
      </c>
      <c r="BF1015">
        <v>0</v>
      </c>
      <c r="BG1015">
        <v>0</v>
      </c>
      <c r="BH1015">
        <v>1500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"17:47:55.812"</f>
        <v>17:47:55.812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6</v>
      </c>
      <c r="CP1015" t="s">
        <v>119</v>
      </c>
      <c r="CQ1015">
        <v>341</v>
      </c>
      <c r="CR1015">
        <v>0</v>
      </c>
      <c r="CW1015">
        <v>16762842</v>
      </c>
      <c r="CY1015">
        <v>1</v>
      </c>
      <c r="CZ1015">
        <v>0</v>
      </c>
      <c r="DA1015">
        <v>0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"10/21/2020 17:47:47.871"</f>
        <v>10/21/2020 17:47:47.871</v>
      </c>
      <c r="C1016" t="str">
        <f t="shared" si="69"/>
        <v>FFDFD3C0</v>
      </c>
      <c r="D1016" t="s">
        <v>113</v>
      </c>
      <c r="E1016">
        <v>4</v>
      </c>
      <c r="H1016">
        <v>162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"17:47:55.805"</f>
        <v>17:47:55.805</v>
      </c>
      <c r="T1016" t="str">
        <f>"17:47:55.405"</f>
        <v>17:47:55.405</v>
      </c>
      <c r="U1016" t="str">
        <f t="shared" si="68"/>
        <v>A3E2C2</v>
      </c>
      <c r="V1016">
        <v>0</v>
      </c>
      <c r="W1016">
        <v>0</v>
      </c>
      <c r="X1016">
        <v>1</v>
      </c>
      <c r="Z1016">
        <v>0</v>
      </c>
      <c r="AA1016">
        <v>10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1</v>
      </c>
      <c r="AH1016">
        <v>0</v>
      </c>
      <c r="AI1016" t="s">
        <v>534</v>
      </c>
      <c r="AJ1016">
        <v>30.216179</v>
      </c>
      <c r="AK1016" t="s">
        <v>535</v>
      </c>
      <c r="AL1016">
        <v>-89.874966000000001</v>
      </c>
      <c r="AM1016">
        <v>100</v>
      </c>
      <c r="AN1016">
        <v>1400</v>
      </c>
      <c r="AO1016" t="s">
        <v>118</v>
      </c>
      <c r="AP1016">
        <v>48</v>
      </c>
      <c r="AQ1016">
        <v>134</v>
      </c>
      <c r="AR1016">
        <v>0</v>
      </c>
      <c r="AZ1016">
        <v>1200</v>
      </c>
      <c r="BA1016">
        <v>1</v>
      </c>
      <c r="BB1016" t="str">
        <f t="shared" si="70"/>
        <v xml:space="preserve">N35DC   </v>
      </c>
      <c r="BC1016">
        <v>1</v>
      </c>
      <c r="BE1016">
        <v>0</v>
      </c>
      <c r="BF1016">
        <v>0</v>
      </c>
      <c r="BG1016">
        <v>0</v>
      </c>
      <c r="BH1016">
        <v>1500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"17:47:55.812"</f>
        <v>17:47:55.812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6</v>
      </c>
      <c r="CP1016" t="s">
        <v>119</v>
      </c>
      <c r="CQ1016">
        <v>341</v>
      </c>
      <c r="CR1016">
        <v>0</v>
      </c>
      <c r="CW1016">
        <v>16762842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"10/21/2020 17:47:47.871"</f>
        <v>10/21/2020 17:47:47.871</v>
      </c>
      <c r="C1017" t="str">
        <f t="shared" si="69"/>
        <v>FFDFD3C0</v>
      </c>
      <c r="D1017" t="s">
        <v>130</v>
      </c>
      <c r="E1017">
        <v>3</v>
      </c>
      <c r="F1017">
        <v>2003</v>
      </c>
      <c r="G1017" t="s">
        <v>131</v>
      </c>
      <c r="J1017" t="s">
        <v>132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"17:47:55.805"</f>
        <v>17:47:55.805</v>
      </c>
      <c r="T1017" t="str">
        <f>"17:47:55.405"</f>
        <v>17:47:55.405</v>
      </c>
      <c r="U1017" t="str">
        <f t="shared" si="68"/>
        <v>A3E2C2</v>
      </c>
      <c r="V1017">
        <v>0</v>
      </c>
      <c r="W1017">
        <v>0</v>
      </c>
      <c r="X1017">
        <v>1</v>
      </c>
      <c r="Z1017">
        <v>0</v>
      </c>
      <c r="AA1017">
        <v>10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1</v>
      </c>
      <c r="AH1017">
        <v>0</v>
      </c>
      <c r="AI1017" t="s">
        <v>534</v>
      </c>
      <c r="AJ1017">
        <v>30.216179</v>
      </c>
      <c r="AK1017" t="s">
        <v>535</v>
      </c>
      <c r="AL1017">
        <v>-89.874966000000001</v>
      </c>
      <c r="AM1017">
        <v>100</v>
      </c>
      <c r="AN1017">
        <v>1400</v>
      </c>
      <c r="AO1017" t="s">
        <v>118</v>
      </c>
      <c r="AP1017">
        <v>48</v>
      </c>
      <c r="AQ1017">
        <v>134</v>
      </c>
      <c r="AR1017">
        <v>0</v>
      </c>
      <c r="AZ1017">
        <v>1200</v>
      </c>
      <c r="BA1017">
        <v>1</v>
      </c>
      <c r="BB1017" t="str">
        <f t="shared" si="70"/>
        <v xml:space="preserve">N35DC   </v>
      </c>
      <c r="BC1017">
        <v>1</v>
      </c>
      <c r="BE1017">
        <v>0</v>
      </c>
      <c r="BF1017">
        <v>0</v>
      </c>
      <c r="BG1017">
        <v>0</v>
      </c>
      <c r="BH1017">
        <v>1500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"17:47:55.812"</f>
        <v>17:47:55.812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6</v>
      </c>
      <c r="CP1017" t="s">
        <v>119</v>
      </c>
      <c r="CQ1017">
        <v>341</v>
      </c>
      <c r="CR1017">
        <v>0</v>
      </c>
      <c r="CW1017">
        <v>16762842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"10/21/2020 17:47:47.871"</f>
        <v>10/21/2020 17:47:47.871</v>
      </c>
      <c r="C1018" t="str">
        <f t="shared" si="69"/>
        <v>FFDFD3C0</v>
      </c>
      <c r="D1018" t="s">
        <v>133</v>
      </c>
      <c r="E1018">
        <v>1</v>
      </c>
      <c r="F1018">
        <v>1001</v>
      </c>
      <c r="G1018" t="s">
        <v>114</v>
      </c>
      <c r="J1018" t="s">
        <v>134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"17:47:55.805"</f>
        <v>17:47:55.805</v>
      </c>
      <c r="T1018" t="str">
        <f>"17:47:55.405"</f>
        <v>17:47:55.405</v>
      </c>
      <c r="U1018" t="str">
        <f t="shared" si="68"/>
        <v>A3E2C2</v>
      </c>
      <c r="V1018">
        <v>0</v>
      </c>
      <c r="W1018">
        <v>0</v>
      </c>
      <c r="X1018">
        <v>1</v>
      </c>
      <c r="Z1018">
        <v>0</v>
      </c>
      <c r="AA1018">
        <v>10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1</v>
      </c>
      <c r="AH1018">
        <v>0</v>
      </c>
      <c r="AI1018" t="s">
        <v>534</v>
      </c>
      <c r="AJ1018">
        <v>30.216179</v>
      </c>
      <c r="AK1018" t="s">
        <v>535</v>
      </c>
      <c r="AL1018">
        <v>-89.874966000000001</v>
      </c>
      <c r="AM1018">
        <v>100</v>
      </c>
      <c r="AN1018">
        <v>1400</v>
      </c>
      <c r="AO1018" t="s">
        <v>118</v>
      </c>
      <c r="AP1018">
        <v>48</v>
      </c>
      <c r="AQ1018">
        <v>134</v>
      </c>
      <c r="AR1018">
        <v>0</v>
      </c>
      <c r="AZ1018">
        <v>1200</v>
      </c>
      <c r="BA1018">
        <v>1</v>
      </c>
      <c r="BB1018" t="str">
        <f t="shared" si="70"/>
        <v xml:space="preserve">N35DC   </v>
      </c>
      <c r="BC1018">
        <v>1</v>
      </c>
      <c r="BE1018">
        <v>0</v>
      </c>
      <c r="BF1018">
        <v>0</v>
      </c>
      <c r="BG1018">
        <v>0</v>
      </c>
      <c r="BH1018">
        <v>1500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"17:47:55.812"</f>
        <v>17:47:55.812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6</v>
      </c>
      <c r="CP1018" t="s">
        <v>119</v>
      </c>
      <c r="CQ1018">
        <v>341</v>
      </c>
      <c r="CR1018">
        <v>0</v>
      </c>
      <c r="CW1018">
        <v>16762842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"10/21/2020 17:47:47.871"</f>
        <v>10/21/2020 17:47:47.871</v>
      </c>
      <c r="C1019" t="str">
        <f t="shared" si="69"/>
        <v>FFDFD3C0</v>
      </c>
      <c r="D1019" t="s">
        <v>124</v>
      </c>
      <c r="E1019">
        <v>2</v>
      </c>
      <c r="H1019">
        <v>14</v>
      </c>
      <c r="I1019" t="s">
        <v>125</v>
      </c>
      <c r="J1019" t="s">
        <v>126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"17:47:55.805"</f>
        <v>17:47:55.805</v>
      </c>
      <c r="T1019" t="str">
        <f>"17:47:55.405"</f>
        <v>17:47:55.405</v>
      </c>
      <c r="U1019" t="str">
        <f t="shared" si="68"/>
        <v>A3E2C2</v>
      </c>
      <c r="V1019">
        <v>0</v>
      </c>
      <c r="W1019">
        <v>0</v>
      </c>
      <c r="X1019">
        <v>1</v>
      </c>
      <c r="Z1019">
        <v>0</v>
      </c>
      <c r="AA1019">
        <v>10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1</v>
      </c>
      <c r="AH1019">
        <v>0</v>
      </c>
      <c r="AI1019" t="s">
        <v>534</v>
      </c>
      <c r="AJ1019">
        <v>30.216179</v>
      </c>
      <c r="AK1019" t="s">
        <v>535</v>
      </c>
      <c r="AL1019">
        <v>-89.874966000000001</v>
      </c>
      <c r="AM1019">
        <v>100</v>
      </c>
      <c r="AN1019">
        <v>1400</v>
      </c>
      <c r="AO1019" t="s">
        <v>118</v>
      </c>
      <c r="AP1019">
        <v>48</v>
      </c>
      <c r="AQ1019">
        <v>134</v>
      </c>
      <c r="AR1019">
        <v>0</v>
      </c>
      <c r="AZ1019">
        <v>1200</v>
      </c>
      <c r="BA1019">
        <v>1</v>
      </c>
      <c r="BB1019" t="str">
        <f t="shared" si="70"/>
        <v xml:space="preserve">N35DC   </v>
      </c>
      <c r="BC1019">
        <v>1</v>
      </c>
      <c r="BE1019">
        <v>0</v>
      </c>
      <c r="BF1019">
        <v>0</v>
      </c>
      <c r="BG1019">
        <v>0</v>
      </c>
      <c r="BH1019">
        <v>1500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"17:47:55.812"</f>
        <v>17:47:55.812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6</v>
      </c>
      <c r="CP1019" t="s">
        <v>119</v>
      </c>
      <c r="CQ1019">
        <v>341</v>
      </c>
      <c r="CR1019">
        <v>0</v>
      </c>
      <c r="CW1019">
        <v>16762842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"10/21/2020 17:47:50.177"</f>
        <v>10/21/2020 17:47:50.177</v>
      </c>
      <c r="C1020" t="str">
        <f t="shared" si="69"/>
        <v>FFDFD3C0</v>
      </c>
      <c r="D1020" t="s">
        <v>124</v>
      </c>
      <c r="E1020">
        <v>2</v>
      </c>
      <c r="H1020">
        <v>14</v>
      </c>
      <c r="I1020" t="s">
        <v>125</v>
      </c>
      <c r="J1020" t="s">
        <v>126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"17:47:58.117"</f>
        <v>17:47:58.117</v>
      </c>
      <c r="T1020" t="str">
        <f>"17:47:57.917"</f>
        <v>17:47:57.917</v>
      </c>
      <c r="U1020" t="str">
        <f t="shared" si="68"/>
        <v>A3E2C2</v>
      </c>
      <c r="V1020">
        <v>0</v>
      </c>
      <c r="W1020">
        <v>0</v>
      </c>
      <c r="X1020">
        <v>1</v>
      </c>
      <c r="Z1020">
        <v>0</v>
      </c>
      <c r="AA1020">
        <v>10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1</v>
      </c>
      <c r="AH1020">
        <v>0</v>
      </c>
      <c r="AI1020" t="s">
        <v>536</v>
      </c>
      <c r="AJ1020">
        <v>30.217617000000001</v>
      </c>
      <c r="AK1020" t="s">
        <v>537</v>
      </c>
      <c r="AL1020">
        <v>-89.874364999999997</v>
      </c>
      <c r="AM1020">
        <v>100</v>
      </c>
      <c r="AN1020">
        <v>1400</v>
      </c>
      <c r="AO1020" t="s">
        <v>118</v>
      </c>
      <c r="AP1020">
        <v>48</v>
      </c>
      <c r="AQ1020">
        <v>134</v>
      </c>
      <c r="AR1020">
        <v>0</v>
      </c>
      <c r="AZ1020">
        <v>1200</v>
      </c>
      <c r="BA1020">
        <v>1</v>
      </c>
      <c r="BB1020" t="str">
        <f t="shared" si="70"/>
        <v xml:space="preserve">N35DC   </v>
      </c>
      <c r="BC1020">
        <v>1</v>
      </c>
      <c r="BE1020">
        <v>0</v>
      </c>
      <c r="BF1020">
        <v>0</v>
      </c>
      <c r="BG1020">
        <v>0</v>
      </c>
      <c r="BH1020">
        <v>1500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"17:47:58.122"</f>
        <v>17:47:58.122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16</v>
      </c>
      <c r="CR1020">
        <v>0</v>
      </c>
      <c r="CW1020">
        <v>5661187</v>
      </c>
      <c r="CY1020">
        <v>1</v>
      </c>
      <c r="CZ1020">
        <v>0</v>
      </c>
      <c r="DA1020">
        <v>0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"10/21/2020 17:47:50.177"</f>
        <v>10/21/2020 17:47:50.177</v>
      </c>
      <c r="C1021" t="str">
        <f t="shared" si="69"/>
        <v>FFDFD3C0</v>
      </c>
      <c r="D1021" t="s">
        <v>128</v>
      </c>
      <c r="E1021">
        <v>9</v>
      </c>
      <c r="H1021">
        <v>257</v>
      </c>
      <c r="I1021" t="s">
        <v>129</v>
      </c>
      <c r="J1021" t="s">
        <v>126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"17:47:58.117"</f>
        <v>17:47:58.117</v>
      </c>
      <c r="T1021" t="str">
        <f>"17:47:57.917"</f>
        <v>17:47:57.917</v>
      </c>
      <c r="U1021" t="str">
        <f t="shared" si="68"/>
        <v>A3E2C2</v>
      </c>
      <c r="V1021">
        <v>0</v>
      </c>
      <c r="W1021">
        <v>0</v>
      </c>
      <c r="X1021">
        <v>1</v>
      </c>
      <c r="Z1021">
        <v>0</v>
      </c>
      <c r="AA1021">
        <v>10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1</v>
      </c>
      <c r="AH1021">
        <v>0</v>
      </c>
      <c r="AI1021" t="s">
        <v>536</v>
      </c>
      <c r="AJ1021">
        <v>30.217617000000001</v>
      </c>
      <c r="AK1021" t="s">
        <v>537</v>
      </c>
      <c r="AL1021">
        <v>-89.874364999999997</v>
      </c>
      <c r="AM1021">
        <v>100</v>
      </c>
      <c r="AN1021">
        <v>1400</v>
      </c>
      <c r="AO1021" t="s">
        <v>118</v>
      </c>
      <c r="AP1021">
        <v>48</v>
      </c>
      <c r="AQ1021">
        <v>134</v>
      </c>
      <c r="AR1021">
        <v>0</v>
      </c>
      <c r="AZ1021">
        <v>1200</v>
      </c>
      <c r="BA1021">
        <v>1</v>
      </c>
      <c r="BB1021" t="str">
        <f t="shared" si="70"/>
        <v xml:space="preserve">N35DC   </v>
      </c>
      <c r="BC1021">
        <v>1</v>
      </c>
      <c r="BE1021">
        <v>0</v>
      </c>
      <c r="BF1021">
        <v>0</v>
      </c>
      <c r="BG1021">
        <v>0</v>
      </c>
      <c r="BH1021">
        <v>1500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"17:47:58.122"</f>
        <v>17:47:58.122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16</v>
      </c>
      <c r="CR1021">
        <v>0</v>
      </c>
      <c r="CW1021">
        <v>5661187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"10/21/2020 17:47:50.177"</f>
        <v>10/21/2020 17:47:50.177</v>
      </c>
      <c r="C1022" t="str">
        <f t="shared" si="69"/>
        <v>FFDFD3C0</v>
      </c>
      <c r="D1022" t="s">
        <v>130</v>
      </c>
      <c r="E1022">
        <v>3</v>
      </c>
      <c r="F1022">
        <v>2003</v>
      </c>
      <c r="G1022" t="s">
        <v>131</v>
      </c>
      <c r="J1022" t="s">
        <v>132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"17:47:58.117"</f>
        <v>17:47:58.117</v>
      </c>
      <c r="T1022" t="str">
        <f>"17:47:57.917"</f>
        <v>17:47:57.917</v>
      </c>
      <c r="U1022" t="str">
        <f t="shared" si="68"/>
        <v>A3E2C2</v>
      </c>
      <c r="V1022">
        <v>0</v>
      </c>
      <c r="W1022">
        <v>0</v>
      </c>
      <c r="X1022">
        <v>1</v>
      </c>
      <c r="Z1022">
        <v>0</v>
      </c>
      <c r="AA1022">
        <v>10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1</v>
      </c>
      <c r="AH1022">
        <v>0</v>
      </c>
      <c r="AI1022" t="s">
        <v>536</v>
      </c>
      <c r="AJ1022">
        <v>30.217617000000001</v>
      </c>
      <c r="AK1022" t="s">
        <v>537</v>
      </c>
      <c r="AL1022">
        <v>-89.874364999999997</v>
      </c>
      <c r="AM1022">
        <v>100</v>
      </c>
      <c r="AN1022">
        <v>1400</v>
      </c>
      <c r="AO1022" t="s">
        <v>118</v>
      </c>
      <c r="AP1022">
        <v>48</v>
      </c>
      <c r="AQ1022">
        <v>134</v>
      </c>
      <c r="AR1022">
        <v>0</v>
      </c>
      <c r="AZ1022">
        <v>1200</v>
      </c>
      <c r="BA1022">
        <v>1</v>
      </c>
      <c r="BB1022" t="str">
        <f t="shared" si="70"/>
        <v xml:space="preserve">N35DC   </v>
      </c>
      <c r="BC1022">
        <v>1</v>
      </c>
      <c r="BE1022">
        <v>0</v>
      </c>
      <c r="BF1022">
        <v>0</v>
      </c>
      <c r="BG1022">
        <v>0</v>
      </c>
      <c r="BH1022">
        <v>1500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"17:47:58.122"</f>
        <v>17:47:58.122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16</v>
      </c>
      <c r="CR1022">
        <v>0</v>
      </c>
      <c r="CW1022">
        <v>5661187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"10/21/2020 17:47:50.177"</f>
        <v>10/21/2020 17:47:50.177</v>
      </c>
      <c r="C1023" t="str">
        <f t="shared" si="69"/>
        <v>FFDFD3C0</v>
      </c>
      <c r="D1023" t="s">
        <v>113</v>
      </c>
      <c r="E1023">
        <v>4</v>
      </c>
      <c r="H1023">
        <v>162</v>
      </c>
      <c r="I1023" t="s">
        <v>114</v>
      </c>
      <c r="J1023" t="s">
        <v>115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"17:47:58.117"</f>
        <v>17:47:58.117</v>
      </c>
      <c r="T1023" t="str">
        <f>"17:47:57.917"</f>
        <v>17:47:57.917</v>
      </c>
      <c r="U1023" t="str">
        <f t="shared" si="68"/>
        <v>A3E2C2</v>
      </c>
      <c r="V1023">
        <v>0</v>
      </c>
      <c r="W1023">
        <v>0</v>
      </c>
      <c r="X1023">
        <v>1</v>
      </c>
      <c r="Z1023">
        <v>0</v>
      </c>
      <c r="AA1023">
        <v>10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1</v>
      </c>
      <c r="AH1023">
        <v>0</v>
      </c>
      <c r="AI1023" t="s">
        <v>536</v>
      </c>
      <c r="AJ1023">
        <v>30.217617000000001</v>
      </c>
      <c r="AK1023" t="s">
        <v>537</v>
      </c>
      <c r="AL1023">
        <v>-89.874364999999997</v>
      </c>
      <c r="AM1023">
        <v>100</v>
      </c>
      <c r="AN1023">
        <v>1400</v>
      </c>
      <c r="AO1023" t="s">
        <v>118</v>
      </c>
      <c r="AP1023">
        <v>48</v>
      </c>
      <c r="AQ1023">
        <v>134</v>
      </c>
      <c r="AR1023">
        <v>0</v>
      </c>
      <c r="AZ1023">
        <v>1200</v>
      </c>
      <c r="BA1023">
        <v>1</v>
      </c>
      <c r="BB1023" t="str">
        <f t="shared" si="70"/>
        <v xml:space="preserve">N35DC   </v>
      </c>
      <c r="BC1023">
        <v>1</v>
      </c>
      <c r="BE1023">
        <v>0</v>
      </c>
      <c r="BF1023">
        <v>0</v>
      </c>
      <c r="BG1023">
        <v>0</v>
      </c>
      <c r="BH1023">
        <v>1500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"17:47:58.122"</f>
        <v>17:47:58.122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16</v>
      </c>
      <c r="CR1023">
        <v>0</v>
      </c>
      <c r="CW1023">
        <v>5661187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"10/21/2020 17:47:50.177"</f>
        <v>10/21/2020 17:47:50.177</v>
      </c>
      <c r="C1024" t="str">
        <f t="shared" si="69"/>
        <v>FFDFD3C0</v>
      </c>
      <c r="D1024" t="s">
        <v>133</v>
      </c>
      <c r="E1024">
        <v>1</v>
      </c>
      <c r="F1024">
        <v>1001</v>
      </c>
      <c r="G1024" t="s">
        <v>114</v>
      </c>
      <c r="J1024" t="s">
        <v>134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"17:47:58.117"</f>
        <v>17:47:58.117</v>
      </c>
      <c r="T1024" t="str">
        <f>"17:47:57.917"</f>
        <v>17:47:57.917</v>
      </c>
      <c r="U1024" t="str">
        <f t="shared" si="68"/>
        <v>A3E2C2</v>
      </c>
      <c r="V1024">
        <v>0</v>
      </c>
      <c r="W1024">
        <v>0</v>
      </c>
      <c r="X1024">
        <v>1</v>
      </c>
      <c r="Z1024">
        <v>0</v>
      </c>
      <c r="AA1024">
        <v>10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1</v>
      </c>
      <c r="AH1024">
        <v>0</v>
      </c>
      <c r="AI1024" t="s">
        <v>536</v>
      </c>
      <c r="AJ1024">
        <v>30.217617000000001</v>
      </c>
      <c r="AK1024" t="s">
        <v>537</v>
      </c>
      <c r="AL1024">
        <v>-89.874364999999997</v>
      </c>
      <c r="AM1024">
        <v>100</v>
      </c>
      <c r="AN1024">
        <v>1400</v>
      </c>
      <c r="AO1024" t="s">
        <v>118</v>
      </c>
      <c r="AP1024">
        <v>48</v>
      </c>
      <c r="AQ1024">
        <v>134</v>
      </c>
      <c r="AR1024">
        <v>0</v>
      </c>
      <c r="AZ1024">
        <v>1200</v>
      </c>
      <c r="BA1024">
        <v>1</v>
      </c>
      <c r="BB1024" t="str">
        <f t="shared" si="70"/>
        <v xml:space="preserve">N35DC   </v>
      </c>
      <c r="BC1024">
        <v>1</v>
      </c>
      <c r="BE1024">
        <v>0</v>
      </c>
      <c r="BF1024">
        <v>0</v>
      </c>
      <c r="BG1024">
        <v>0</v>
      </c>
      <c r="BH1024">
        <v>1500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"17:47:58.122"</f>
        <v>17:47:58.122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16</v>
      </c>
      <c r="CR1024">
        <v>0</v>
      </c>
      <c r="CW1024">
        <v>5661187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"10/21/2020 17:47:51.036"</f>
        <v>10/21/2020 17:47:51.036</v>
      </c>
      <c r="C1025" t="str">
        <f t="shared" si="69"/>
        <v>FFDFD3C0</v>
      </c>
      <c r="D1025" t="s">
        <v>124</v>
      </c>
      <c r="E1025">
        <v>2</v>
      </c>
      <c r="H1025">
        <v>14</v>
      </c>
      <c r="I1025" t="s">
        <v>125</v>
      </c>
      <c r="J1025" t="s">
        <v>126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"17:47:58.961"</f>
        <v>17:47:58.961</v>
      </c>
      <c r="T1025" t="str">
        <f>"17:47:58.461"</f>
        <v>17:47:58.461</v>
      </c>
      <c r="U1025" t="str">
        <f t="shared" si="68"/>
        <v>A3E2C2</v>
      </c>
      <c r="V1025">
        <v>0</v>
      </c>
      <c r="W1025">
        <v>0</v>
      </c>
      <c r="X1025">
        <v>1</v>
      </c>
      <c r="Z1025">
        <v>0</v>
      </c>
      <c r="AA1025">
        <v>10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1</v>
      </c>
      <c r="AH1025">
        <v>0</v>
      </c>
      <c r="AI1025" t="s">
        <v>538</v>
      </c>
      <c r="AJ1025">
        <v>30.218132000000001</v>
      </c>
      <c r="AK1025" t="s">
        <v>539</v>
      </c>
      <c r="AL1025">
        <v>-89.874150999999998</v>
      </c>
      <c r="AM1025">
        <v>100</v>
      </c>
      <c r="AN1025">
        <v>1400</v>
      </c>
      <c r="AO1025" t="s">
        <v>118</v>
      </c>
      <c r="AP1025">
        <v>48</v>
      </c>
      <c r="AQ1025">
        <v>134</v>
      </c>
      <c r="AR1025">
        <v>0</v>
      </c>
      <c r="AZ1025">
        <v>1200</v>
      </c>
      <c r="BA1025">
        <v>1</v>
      </c>
      <c r="BB1025" t="str">
        <f t="shared" si="70"/>
        <v xml:space="preserve">N35DC   </v>
      </c>
      <c r="BC1025">
        <v>1</v>
      </c>
      <c r="BE1025">
        <v>0</v>
      </c>
      <c r="BF1025">
        <v>0</v>
      </c>
      <c r="BG1025">
        <v>0</v>
      </c>
      <c r="BH1025">
        <v>1500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"17:47:58.962"</f>
        <v>17:47:58.962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16</v>
      </c>
      <c r="CR1025">
        <v>0</v>
      </c>
      <c r="CW1025">
        <v>5661765</v>
      </c>
      <c r="CY1025">
        <v>1</v>
      </c>
      <c r="CZ1025">
        <v>0</v>
      </c>
      <c r="DA1025">
        <v>0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"10/21/2020 17:47:51.036"</f>
        <v>10/21/2020 17:47:51.036</v>
      </c>
      <c r="C1026" t="str">
        <f t="shared" si="69"/>
        <v>FFDFD3C0</v>
      </c>
      <c r="D1026" t="s">
        <v>113</v>
      </c>
      <c r="E1026">
        <v>4</v>
      </c>
      <c r="H1026">
        <v>162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"17:47:58.961"</f>
        <v>17:47:58.961</v>
      </c>
      <c r="T1026" t="str">
        <f>"17:47:58.461"</f>
        <v>17:47:58.461</v>
      </c>
      <c r="U1026" t="str">
        <f t="shared" ref="U1026:U1089" si="71">"A3E2C2"</f>
        <v>A3E2C2</v>
      </c>
      <c r="V1026">
        <v>0</v>
      </c>
      <c r="W1026">
        <v>0</v>
      </c>
      <c r="X1026">
        <v>1</v>
      </c>
      <c r="Z1026">
        <v>0</v>
      </c>
      <c r="AA1026">
        <v>10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1</v>
      </c>
      <c r="AH1026">
        <v>0</v>
      </c>
      <c r="AI1026" t="s">
        <v>538</v>
      </c>
      <c r="AJ1026">
        <v>30.218132000000001</v>
      </c>
      <c r="AK1026" t="s">
        <v>539</v>
      </c>
      <c r="AL1026">
        <v>-89.874150999999998</v>
      </c>
      <c r="AM1026">
        <v>100</v>
      </c>
      <c r="AN1026">
        <v>1400</v>
      </c>
      <c r="AO1026" t="s">
        <v>118</v>
      </c>
      <c r="AP1026">
        <v>48</v>
      </c>
      <c r="AQ1026">
        <v>134</v>
      </c>
      <c r="AR1026">
        <v>0</v>
      </c>
      <c r="AZ1026">
        <v>1200</v>
      </c>
      <c r="BA1026">
        <v>1</v>
      </c>
      <c r="BB1026" t="str">
        <f t="shared" si="70"/>
        <v xml:space="preserve">N35DC   </v>
      </c>
      <c r="BC1026">
        <v>1</v>
      </c>
      <c r="BE1026">
        <v>0</v>
      </c>
      <c r="BF1026">
        <v>0</v>
      </c>
      <c r="BG1026">
        <v>0</v>
      </c>
      <c r="BH1026">
        <v>1500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"17:47:58.962"</f>
        <v>17:47:58.962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16</v>
      </c>
      <c r="CR1026">
        <v>0</v>
      </c>
      <c r="CW1026">
        <v>5661765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"10/21/2020 17:47:51.036"</f>
        <v>10/21/2020 17:47:51.036</v>
      </c>
      <c r="C1027" t="str">
        <f t="shared" si="69"/>
        <v>FFDFD3C0</v>
      </c>
      <c r="D1027" t="s">
        <v>128</v>
      </c>
      <c r="E1027">
        <v>9</v>
      </c>
      <c r="H1027">
        <v>257</v>
      </c>
      <c r="I1027" t="s">
        <v>129</v>
      </c>
      <c r="J1027" t="s">
        <v>126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"17:47:58.961"</f>
        <v>17:47:58.961</v>
      </c>
      <c r="T1027" t="str">
        <f>"17:47:58.461"</f>
        <v>17:47:58.461</v>
      </c>
      <c r="U1027" t="str">
        <f t="shared" si="71"/>
        <v>A3E2C2</v>
      </c>
      <c r="V1027">
        <v>0</v>
      </c>
      <c r="W1027">
        <v>0</v>
      </c>
      <c r="X1027">
        <v>1</v>
      </c>
      <c r="Z1027">
        <v>0</v>
      </c>
      <c r="AA1027">
        <v>10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1</v>
      </c>
      <c r="AH1027">
        <v>0</v>
      </c>
      <c r="AI1027" t="s">
        <v>538</v>
      </c>
      <c r="AJ1027">
        <v>30.218132000000001</v>
      </c>
      <c r="AK1027" t="s">
        <v>539</v>
      </c>
      <c r="AL1027">
        <v>-89.874150999999998</v>
      </c>
      <c r="AM1027">
        <v>100</v>
      </c>
      <c r="AN1027">
        <v>1400</v>
      </c>
      <c r="AO1027" t="s">
        <v>118</v>
      </c>
      <c r="AP1027">
        <v>48</v>
      </c>
      <c r="AQ1027">
        <v>134</v>
      </c>
      <c r="AR1027">
        <v>0</v>
      </c>
      <c r="AZ1027">
        <v>1200</v>
      </c>
      <c r="BA1027">
        <v>1</v>
      </c>
      <c r="BB1027" t="str">
        <f t="shared" si="70"/>
        <v xml:space="preserve">N35DC   </v>
      </c>
      <c r="BC1027">
        <v>1</v>
      </c>
      <c r="BE1027">
        <v>0</v>
      </c>
      <c r="BF1027">
        <v>0</v>
      </c>
      <c r="BG1027">
        <v>0</v>
      </c>
      <c r="BH1027">
        <v>1500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"17:47:58.962"</f>
        <v>17:47:58.962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16</v>
      </c>
      <c r="CR1027">
        <v>0</v>
      </c>
      <c r="CW1027">
        <v>5661765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"10/21/2020 17:47:51.036"</f>
        <v>10/21/2020 17:47:51.036</v>
      </c>
      <c r="C1028" t="str">
        <f t="shared" si="69"/>
        <v>FFDFD3C0</v>
      </c>
      <c r="D1028" t="s">
        <v>130</v>
      </c>
      <c r="E1028">
        <v>3</v>
      </c>
      <c r="F1028">
        <v>2003</v>
      </c>
      <c r="G1028" t="s">
        <v>131</v>
      </c>
      <c r="J1028" t="s">
        <v>132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"17:47:58.961"</f>
        <v>17:47:58.961</v>
      </c>
      <c r="T1028" t="str">
        <f>"17:47:58.461"</f>
        <v>17:47:58.461</v>
      </c>
      <c r="U1028" t="str">
        <f t="shared" si="71"/>
        <v>A3E2C2</v>
      </c>
      <c r="V1028">
        <v>0</v>
      </c>
      <c r="W1028">
        <v>0</v>
      </c>
      <c r="X1028">
        <v>1</v>
      </c>
      <c r="Z1028">
        <v>0</v>
      </c>
      <c r="AA1028">
        <v>10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1</v>
      </c>
      <c r="AH1028">
        <v>0</v>
      </c>
      <c r="AI1028" t="s">
        <v>538</v>
      </c>
      <c r="AJ1028">
        <v>30.218132000000001</v>
      </c>
      <c r="AK1028" t="s">
        <v>539</v>
      </c>
      <c r="AL1028">
        <v>-89.874150999999998</v>
      </c>
      <c r="AM1028">
        <v>100</v>
      </c>
      <c r="AN1028">
        <v>1400</v>
      </c>
      <c r="AO1028" t="s">
        <v>118</v>
      </c>
      <c r="AP1028">
        <v>48</v>
      </c>
      <c r="AQ1028">
        <v>134</v>
      </c>
      <c r="AR1028">
        <v>0</v>
      </c>
      <c r="AZ1028">
        <v>1200</v>
      </c>
      <c r="BA1028">
        <v>1</v>
      </c>
      <c r="BB1028" t="str">
        <f t="shared" si="70"/>
        <v xml:space="preserve">N35DC   </v>
      </c>
      <c r="BC1028">
        <v>1</v>
      </c>
      <c r="BE1028">
        <v>0</v>
      </c>
      <c r="BF1028">
        <v>0</v>
      </c>
      <c r="BG1028">
        <v>0</v>
      </c>
      <c r="BH1028">
        <v>1500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"17:47:58.962"</f>
        <v>17:47:58.962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16</v>
      </c>
      <c r="CR1028">
        <v>0</v>
      </c>
      <c r="CW1028">
        <v>5661765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"10/21/2020 17:47:51.036"</f>
        <v>10/21/2020 17:47:51.036</v>
      </c>
      <c r="C1029" t="str">
        <f t="shared" si="69"/>
        <v>FFDFD3C0</v>
      </c>
      <c r="D1029" t="s">
        <v>133</v>
      </c>
      <c r="E1029">
        <v>1</v>
      </c>
      <c r="F1029">
        <v>1001</v>
      </c>
      <c r="G1029" t="s">
        <v>114</v>
      </c>
      <c r="J1029" t="s">
        <v>134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"17:47:58.961"</f>
        <v>17:47:58.961</v>
      </c>
      <c r="T1029" t="str">
        <f>"17:47:58.461"</f>
        <v>17:47:58.461</v>
      </c>
      <c r="U1029" t="str">
        <f t="shared" si="71"/>
        <v>A3E2C2</v>
      </c>
      <c r="V1029">
        <v>0</v>
      </c>
      <c r="W1029">
        <v>0</v>
      </c>
      <c r="X1029">
        <v>1</v>
      </c>
      <c r="Z1029">
        <v>0</v>
      </c>
      <c r="AA1029">
        <v>10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1</v>
      </c>
      <c r="AH1029">
        <v>0</v>
      </c>
      <c r="AI1029" t="s">
        <v>538</v>
      </c>
      <c r="AJ1029">
        <v>30.218132000000001</v>
      </c>
      <c r="AK1029" t="s">
        <v>539</v>
      </c>
      <c r="AL1029">
        <v>-89.874150999999998</v>
      </c>
      <c r="AM1029">
        <v>100</v>
      </c>
      <c r="AN1029">
        <v>1400</v>
      </c>
      <c r="AO1029" t="s">
        <v>118</v>
      </c>
      <c r="AP1029">
        <v>48</v>
      </c>
      <c r="AQ1029">
        <v>134</v>
      </c>
      <c r="AR1029">
        <v>0</v>
      </c>
      <c r="AZ1029">
        <v>1200</v>
      </c>
      <c r="BA1029">
        <v>1</v>
      </c>
      <c r="BB1029" t="str">
        <f t="shared" si="70"/>
        <v xml:space="preserve">N35DC   </v>
      </c>
      <c r="BC1029">
        <v>1</v>
      </c>
      <c r="BE1029">
        <v>0</v>
      </c>
      <c r="BF1029">
        <v>0</v>
      </c>
      <c r="BG1029">
        <v>0</v>
      </c>
      <c r="BH1029">
        <v>1500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"17:47:58.962"</f>
        <v>17:47:58.962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16</v>
      </c>
      <c r="CR1029">
        <v>0</v>
      </c>
      <c r="CW1029">
        <v>5661765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"10/21/2020 17:47:52.934"</f>
        <v>10/21/2020 17:47:52.934</v>
      </c>
      <c r="C1030" t="str">
        <f t="shared" si="69"/>
        <v>FFDFD3C0</v>
      </c>
      <c r="D1030" t="s">
        <v>130</v>
      </c>
      <c r="E1030">
        <v>3</v>
      </c>
      <c r="F1030">
        <v>2003</v>
      </c>
      <c r="G1030" t="s">
        <v>131</v>
      </c>
      <c r="J1030" t="s">
        <v>132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"17:48:00.836"</f>
        <v>17:48:00.836</v>
      </c>
      <c r="T1030" t="str">
        <f>"17:48:00.536"</f>
        <v>17:48:00.536</v>
      </c>
      <c r="U1030" t="str">
        <f t="shared" si="71"/>
        <v>A3E2C2</v>
      </c>
      <c r="V1030">
        <v>0</v>
      </c>
      <c r="W1030">
        <v>0</v>
      </c>
      <c r="X1030">
        <v>1</v>
      </c>
      <c r="Z1030">
        <v>0</v>
      </c>
      <c r="AA1030">
        <v>10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1</v>
      </c>
      <c r="AH1030">
        <v>0</v>
      </c>
      <c r="AI1030" t="s">
        <v>540</v>
      </c>
      <c r="AJ1030">
        <v>30.219269000000001</v>
      </c>
      <c r="AK1030" t="s">
        <v>541</v>
      </c>
      <c r="AL1030">
        <v>-89.873656999999994</v>
      </c>
      <c r="AM1030">
        <v>100</v>
      </c>
      <c r="AN1030">
        <v>1400</v>
      </c>
      <c r="AO1030" t="s">
        <v>118</v>
      </c>
      <c r="AP1030">
        <v>49</v>
      </c>
      <c r="AQ1030">
        <v>134</v>
      </c>
      <c r="AR1030">
        <v>-128</v>
      </c>
      <c r="AZ1030">
        <v>1200</v>
      </c>
      <c r="BA1030">
        <v>1</v>
      </c>
      <c r="BB1030" t="str">
        <f t="shared" si="70"/>
        <v xml:space="preserve">N35DC   </v>
      </c>
      <c r="BC1030">
        <v>1</v>
      </c>
      <c r="BE1030">
        <v>0</v>
      </c>
      <c r="BF1030">
        <v>0</v>
      </c>
      <c r="BG1030">
        <v>0</v>
      </c>
      <c r="BH1030">
        <v>1475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"17:48:00.837"</f>
        <v>17:48:00.837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16</v>
      </c>
      <c r="CR1030">
        <v>0</v>
      </c>
      <c r="CW1030">
        <v>5663093</v>
      </c>
      <c r="CY1030">
        <v>1</v>
      </c>
      <c r="CZ1030">
        <v>0</v>
      </c>
      <c r="DA1030">
        <v>0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"10/21/2020 17:47:52.934"</f>
        <v>10/21/2020 17:47:52.934</v>
      </c>
      <c r="C1031" t="str">
        <f t="shared" si="69"/>
        <v>FFDFD3C0</v>
      </c>
      <c r="D1031" t="s">
        <v>133</v>
      </c>
      <c r="E1031">
        <v>1</v>
      </c>
      <c r="F1031">
        <v>1001</v>
      </c>
      <c r="G1031" t="s">
        <v>114</v>
      </c>
      <c r="J1031" t="s">
        <v>134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"17:48:00.836"</f>
        <v>17:48:00.836</v>
      </c>
      <c r="T1031" t="str">
        <f>"17:48:00.536"</f>
        <v>17:48:00.536</v>
      </c>
      <c r="U1031" t="str">
        <f t="shared" si="71"/>
        <v>A3E2C2</v>
      </c>
      <c r="V1031">
        <v>0</v>
      </c>
      <c r="W1031">
        <v>0</v>
      </c>
      <c r="X1031">
        <v>1</v>
      </c>
      <c r="Z1031">
        <v>0</v>
      </c>
      <c r="AA1031">
        <v>10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1</v>
      </c>
      <c r="AH1031">
        <v>0</v>
      </c>
      <c r="AI1031" t="s">
        <v>540</v>
      </c>
      <c r="AJ1031">
        <v>30.219269000000001</v>
      </c>
      <c r="AK1031" t="s">
        <v>541</v>
      </c>
      <c r="AL1031">
        <v>-89.873656999999994</v>
      </c>
      <c r="AM1031">
        <v>100</v>
      </c>
      <c r="AN1031">
        <v>1400</v>
      </c>
      <c r="AO1031" t="s">
        <v>118</v>
      </c>
      <c r="AP1031">
        <v>49</v>
      </c>
      <c r="AQ1031">
        <v>134</v>
      </c>
      <c r="AR1031">
        <v>-128</v>
      </c>
      <c r="AZ1031">
        <v>1200</v>
      </c>
      <c r="BA1031">
        <v>1</v>
      </c>
      <c r="BB1031" t="str">
        <f t="shared" si="70"/>
        <v xml:space="preserve">N35DC   </v>
      </c>
      <c r="BC1031">
        <v>1</v>
      </c>
      <c r="BE1031">
        <v>0</v>
      </c>
      <c r="BF1031">
        <v>0</v>
      </c>
      <c r="BG1031">
        <v>0</v>
      </c>
      <c r="BH1031">
        <v>1475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"17:48:00.837"</f>
        <v>17:48:00.837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16</v>
      </c>
      <c r="CR1031">
        <v>0</v>
      </c>
      <c r="CW1031">
        <v>5663093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"10/21/2020 17:47:52.934"</f>
        <v>10/21/2020 17:47:52.934</v>
      </c>
      <c r="C1032" t="str">
        <f t="shared" si="69"/>
        <v>FFDFD3C0</v>
      </c>
      <c r="D1032" t="s">
        <v>124</v>
      </c>
      <c r="E1032">
        <v>2</v>
      </c>
      <c r="H1032">
        <v>14</v>
      </c>
      <c r="I1032" t="s">
        <v>125</v>
      </c>
      <c r="J1032" t="s">
        <v>126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"17:48:00.836"</f>
        <v>17:48:00.836</v>
      </c>
      <c r="T1032" t="str">
        <f>"17:48:00.536"</f>
        <v>17:48:00.536</v>
      </c>
      <c r="U1032" t="str">
        <f t="shared" si="71"/>
        <v>A3E2C2</v>
      </c>
      <c r="V1032">
        <v>0</v>
      </c>
      <c r="W1032">
        <v>0</v>
      </c>
      <c r="X1032">
        <v>1</v>
      </c>
      <c r="Z1032">
        <v>0</v>
      </c>
      <c r="AA1032">
        <v>10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1</v>
      </c>
      <c r="AH1032">
        <v>0</v>
      </c>
      <c r="AI1032" t="s">
        <v>540</v>
      </c>
      <c r="AJ1032">
        <v>30.219269000000001</v>
      </c>
      <c r="AK1032" t="s">
        <v>541</v>
      </c>
      <c r="AL1032">
        <v>-89.873656999999994</v>
      </c>
      <c r="AM1032">
        <v>100</v>
      </c>
      <c r="AN1032">
        <v>1400</v>
      </c>
      <c r="AO1032" t="s">
        <v>118</v>
      </c>
      <c r="AP1032">
        <v>49</v>
      </c>
      <c r="AQ1032">
        <v>134</v>
      </c>
      <c r="AR1032">
        <v>-128</v>
      </c>
      <c r="AZ1032">
        <v>1200</v>
      </c>
      <c r="BA1032">
        <v>1</v>
      </c>
      <c r="BB1032" t="str">
        <f t="shared" si="70"/>
        <v xml:space="preserve">N35DC   </v>
      </c>
      <c r="BC1032">
        <v>1</v>
      </c>
      <c r="BE1032">
        <v>0</v>
      </c>
      <c r="BF1032">
        <v>0</v>
      </c>
      <c r="BG1032">
        <v>0</v>
      </c>
      <c r="BH1032">
        <v>1475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"17:48:00.837"</f>
        <v>17:48:00.837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16</v>
      </c>
      <c r="CR1032">
        <v>0</v>
      </c>
      <c r="CW1032">
        <v>5663093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"10/21/2020 17:47:52.934"</f>
        <v>10/21/2020 17:47:52.934</v>
      </c>
      <c r="C1033" t="str">
        <f t="shared" si="69"/>
        <v>FFDFD3C0</v>
      </c>
      <c r="D1033" t="s">
        <v>113</v>
      </c>
      <c r="E1033">
        <v>4</v>
      </c>
      <c r="H1033">
        <v>162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"17:48:00.836"</f>
        <v>17:48:00.836</v>
      </c>
      <c r="T1033" t="str">
        <f>"17:48:00.536"</f>
        <v>17:48:00.536</v>
      </c>
      <c r="U1033" t="str">
        <f t="shared" si="71"/>
        <v>A3E2C2</v>
      </c>
      <c r="V1033">
        <v>0</v>
      </c>
      <c r="W1033">
        <v>0</v>
      </c>
      <c r="X1033">
        <v>1</v>
      </c>
      <c r="Z1033">
        <v>0</v>
      </c>
      <c r="AA1033">
        <v>10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1</v>
      </c>
      <c r="AH1033">
        <v>0</v>
      </c>
      <c r="AI1033" t="s">
        <v>540</v>
      </c>
      <c r="AJ1033">
        <v>30.219269000000001</v>
      </c>
      <c r="AK1033" t="s">
        <v>541</v>
      </c>
      <c r="AL1033">
        <v>-89.873656999999994</v>
      </c>
      <c r="AM1033">
        <v>100</v>
      </c>
      <c r="AN1033">
        <v>1400</v>
      </c>
      <c r="AO1033" t="s">
        <v>118</v>
      </c>
      <c r="AP1033">
        <v>49</v>
      </c>
      <c r="AQ1033">
        <v>134</v>
      </c>
      <c r="AR1033">
        <v>-128</v>
      </c>
      <c r="AZ1033">
        <v>1200</v>
      </c>
      <c r="BA1033">
        <v>1</v>
      </c>
      <c r="BB1033" t="str">
        <f t="shared" si="70"/>
        <v xml:space="preserve">N35DC   </v>
      </c>
      <c r="BC1033">
        <v>1</v>
      </c>
      <c r="BE1033">
        <v>0</v>
      </c>
      <c r="BF1033">
        <v>0</v>
      </c>
      <c r="BG1033">
        <v>0</v>
      </c>
      <c r="BH1033">
        <v>1475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"17:48:00.837"</f>
        <v>17:48:00.837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16</v>
      </c>
      <c r="CR1033">
        <v>0</v>
      </c>
      <c r="CW1033">
        <v>5663093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"10/21/2020 17:47:52.934"</f>
        <v>10/21/2020 17:47:52.934</v>
      </c>
      <c r="C1034" t="str">
        <f t="shared" ref="C1034:C1097" si="72">"FFDFD3C0"</f>
        <v>FFDFD3C0</v>
      </c>
      <c r="D1034" t="s">
        <v>128</v>
      </c>
      <c r="E1034">
        <v>9</v>
      </c>
      <c r="H1034">
        <v>257</v>
      </c>
      <c r="I1034" t="s">
        <v>129</v>
      </c>
      <c r="J1034" t="s">
        <v>126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"17:48:00.836"</f>
        <v>17:48:00.836</v>
      </c>
      <c r="T1034" t="str">
        <f>"17:48:00.536"</f>
        <v>17:48:00.536</v>
      </c>
      <c r="U1034" t="str">
        <f t="shared" si="71"/>
        <v>A3E2C2</v>
      </c>
      <c r="V1034">
        <v>0</v>
      </c>
      <c r="W1034">
        <v>0</v>
      </c>
      <c r="X1034">
        <v>1</v>
      </c>
      <c r="Z1034">
        <v>0</v>
      </c>
      <c r="AA1034">
        <v>10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1</v>
      </c>
      <c r="AH1034">
        <v>0</v>
      </c>
      <c r="AI1034" t="s">
        <v>540</v>
      </c>
      <c r="AJ1034">
        <v>30.219269000000001</v>
      </c>
      <c r="AK1034" t="s">
        <v>541</v>
      </c>
      <c r="AL1034">
        <v>-89.873656999999994</v>
      </c>
      <c r="AM1034">
        <v>100</v>
      </c>
      <c r="AN1034">
        <v>1400</v>
      </c>
      <c r="AO1034" t="s">
        <v>118</v>
      </c>
      <c r="AP1034">
        <v>49</v>
      </c>
      <c r="AQ1034">
        <v>134</v>
      </c>
      <c r="AR1034">
        <v>-128</v>
      </c>
      <c r="AZ1034">
        <v>1200</v>
      </c>
      <c r="BA1034">
        <v>1</v>
      </c>
      <c r="BB1034" t="str">
        <f t="shared" ref="BB1034:BB1097" si="73">"N35DC   "</f>
        <v xml:space="preserve">N35DC   </v>
      </c>
      <c r="BC1034">
        <v>1</v>
      </c>
      <c r="BE1034">
        <v>0</v>
      </c>
      <c r="BF1034">
        <v>0</v>
      </c>
      <c r="BG1034">
        <v>0</v>
      </c>
      <c r="BH1034">
        <v>1475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"17:48:00.837"</f>
        <v>17:48:00.837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16</v>
      </c>
      <c r="CR1034">
        <v>0</v>
      </c>
      <c r="CW1034">
        <v>5663093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"10/21/2020 17:47:54.018"</f>
        <v>10/21/2020 17:47:54.018</v>
      </c>
      <c r="C1035" t="str">
        <f t="shared" si="72"/>
        <v>FFDFD3C0</v>
      </c>
      <c r="D1035" t="s">
        <v>124</v>
      </c>
      <c r="E1035">
        <v>2</v>
      </c>
      <c r="H1035">
        <v>14</v>
      </c>
      <c r="I1035" t="s">
        <v>125</v>
      </c>
      <c r="J1035" t="s">
        <v>126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ref="S1035:T1039" si="74">"17:48:01.930"</f>
        <v>17:48:01.930</v>
      </c>
      <c r="T1035" t="str">
        <f t="shared" si="74"/>
        <v>17:48:01.930</v>
      </c>
      <c r="U1035" t="str">
        <f t="shared" si="71"/>
        <v>A3E2C2</v>
      </c>
      <c r="V1035">
        <v>0</v>
      </c>
      <c r="W1035">
        <v>0</v>
      </c>
      <c r="X1035">
        <v>1</v>
      </c>
      <c r="Z1035">
        <v>0</v>
      </c>
      <c r="AA1035">
        <v>10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1</v>
      </c>
      <c r="AH1035">
        <v>0</v>
      </c>
      <c r="AI1035" t="s">
        <v>542</v>
      </c>
      <c r="AJ1035">
        <v>30.219933999999999</v>
      </c>
      <c r="AK1035" t="s">
        <v>543</v>
      </c>
      <c r="AL1035">
        <v>-89.873378000000002</v>
      </c>
      <c r="AM1035">
        <v>100</v>
      </c>
      <c r="AN1035">
        <v>1400</v>
      </c>
      <c r="AO1035" t="s">
        <v>118</v>
      </c>
      <c r="AP1035">
        <v>49</v>
      </c>
      <c r="AQ1035">
        <v>134</v>
      </c>
      <c r="AR1035">
        <v>-128</v>
      </c>
      <c r="AZ1035">
        <v>1200</v>
      </c>
      <c r="BA1035">
        <v>1</v>
      </c>
      <c r="BB1035" t="str">
        <f t="shared" si="73"/>
        <v xml:space="preserve">N35DC   </v>
      </c>
      <c r="BC1035">
        <v>1</v>
      </c>
      <c r="BE1035">
        <v>0</v>
      </c>
      <c r="BF1035">
        <v>0</v>
      </c>
      <c r="BG1035">
        <v>0</v>
      </c>
      <c r="BH1035">
        <v>1475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"17:48:01.932"</f>
        <v>17:48:01.932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16</v>
      </c>
      <c r="CR1035">
        <v>0</v>
      </c>
      <c r="CW1035">
        <v>5663844</v>
      </c>
      <c r="CY1035">
        <v>1</v>
      </c>
      <c r="CZ1035">
        <v>0</v>
      </c>
      <c r="DA1035">
        <v>0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"10/21/2020 17:47:54.018"</f>
        <v>10/21/2020 17:47:54.018</v>
      </c>
      <c r="C1036" t="str">
        <f t="shared" si="72"/>
        <v>FFDFD3C0</v>
      </c>
      <c r="D1036" t="s">
        <v>113</v>
      </c>
      <c r="E1036">
        <v>4</v>
      </c>
      <c r="H1036">
        <v>162</v>
      </c>
      <c r="I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74"/>
        <v>17:48:01.930</v>
      </c>
      <c r="T1036" t="str">
        <f t="shared" si="74"/>
        <v>17:48:01.930</v>
      </c>
      <c r="U1036" t="str">
        <f t="shared" si="71"/>
        <v>A3E2C2</v>
      </c>
      <c r="V1036">
        <v>0</v>
      </c>
      <c r="W1036">
        <v>0</v>
      </c>
      <c r="X1036">
        <v>1</v>
      </c>
      <c r="Z1036">
        <v>0</v>
      </c>
      <c r="AA1036">
        <v>10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1</v>
      </c>
      <c r="AH1036">
        <v>0</v>
      </c>
      <c r="AI1036" t="s">
        <v>542</v>
      </c>
      <c r="AJ1036">
        <v>30.219933999999999</v>
      </c>
      <c r="AK1036" t="s">
        <v>543</v>
      </c>
      <c r="AL1036">
        <v>-89.873378000000002</v>
      </c>
      <c r="AM1036">
        <v>100</v>
      </c>
      <c r="AN1036">
        <v>1400</v>
      </c>
      <c r="AO1036" t="s">
        <v>118</v>
      </c>
      <c r="AP1036">
        <v>49</v>
      </c>
      <c r="AQ1036">
        <v>134</v>
      </c>
      <c r="AR1036">
        <v>-128</v>
      </c>
      <c r="AZ1036">
        <v>1200</v>
      </c>
      <c r="BA1036">
        <v>1</v>
      </c>
      <c r="BB1036" t="str">
        <f t="shared" si="73"/>
        <v xml:space="preserve">N35DC   </v>
      </c>
      <c r="BC1036">
        <v>1</v>
      </c>
      <c r="BE1036">
        <v>0</v>
      </c>
      <c r="BF1036">
        <v>0</v>
      </c>
      <c r="BG1036">
        <v>0</v>
      </c>
      <c r="BH1036">
        <v>1475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"17:48:01.932"</f>
        <v>17:48:01.932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16</v>
      </c>
      <c r="CR1036">
        <v>0</v>
      </c>
      <c r="CW1036">
        <v>5663844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"10/21/2020 17:47:54.018"</f>
        <v>10/21/2020 17:47:54.018</v>
      </c>
      <c r="C1037" t="str">
        <f t="shared" si="72"/>
        <v>FFDFD3C0</v>
      </c>
      <c r="D1037" t="s">
        <v>128</v>
      </c>
      <c r="E1037">
        <v>9</v>
      </c>
      <c r="H1037">
        <v>257</v>
      </c>
      <c r="I1037" t="s">
        <v>129</v>
      </c>
      <c r="J1037" t="s">
        <v>126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74"/>
        <v>17:48:01.930</v>
      </c>
      <c r="T1037" t="str">
        <f t="shared" si="74"/>
        <v>17:48:01.930</v>
      </c>
      <c r="U1037" t="str">
        <f t="shared" si="71"/>
        <v>A3E2C2</v>
      </c>
      <c r="V1037">
        <v>0</v>
      </c>
      <c r="W1037">
        <v>0</v>
      </c>
      <c r="X1037">
        <v>1</v>
      </c>
      <c r="Z1037">
        <v>0</v>
      </c>
      <c r="AA1037">
        <v>10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1</v>
      </c>
      <c r="AH1037">
        <v>0</v>
      </c>
      <c r="AI1037" t="s">
        <v>542</v>
      </c>
      <c r="AJ1037">
        <v>30.219933999999999</v>
      </c>
      <c r="AK1037" t="s">
        <v>543</v>
      </c>
      <c r="AL1037">
        <v>-89.873378000000002</v>
      </c>
      <c r="AM1037">
        <v>100</v>
      </c>
      <c r="AN1037">
        <v>1400</v>
      </c>
      <c r="AO1037" t="s">
        <v>118</v>
      </c>
      <c r="AP1037">
        <v>49</v>
      </c>
      <c r="AQ1037">
        <v>134</v>
      </c>
      <c r="AR1037">
        <v>-128</v>
      </c>
      <c r="AZ1037">
        <v>1200</v>
      </c>
      <c r="BA1037">
        <v>1</v>
      </c>
      <c r="BB1037" t="str">
        <f t="shared" si="73"/>
        <v xml:space="preserve">N35DC   </v>
      </c>
      <c r="BC1037">
        <v>1</v>
      </c>
      <c r="BE1037">
        <v>0</v>
      </c>
      <c r="BF1037">
        <v>0</v>
      </c>
      <c r="BG1037">
        <v>0</v>
      </c>
      <c r="BH1037">
        <v>1475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"17:48:01.932"</f>
        <v>17:48:01.932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16</v>
      </c>
      <c r="CR1037">
        <v>0</v>
      </c>
      <c r="CW1037">
        <v>5663844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"10/21/2020 17:47:54.018"</f>
        <v>10/21/2020 17:47:54.018</v>
      </c>
      <c r="C1038" t="str">
        <f t="shared" si="72"/>
        <v>FFDFD3C0</v>
      </c>
      <c r="D1038" t="s">
        <v>133</v>
      </c>
      <c r="E1038">
        <v>1</v>
      </c>
      <c r="F1038">
        <v>1001</v>
      </c>
      <c r="G1038" t="s">
        <v>114</v>
      </c>
      <c r="J1038" t="s">
        <v>134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74"/>
        <v>17:48:01.930</v>
      </c>
      <c r="T1038" t="str">
        <f t="shared" si="74"/>
        <v>17:48:01.930</v>
      </c>
      <c r="U1038" t="str">
        <f t="shared" si="71"/>
        <v>A3E2C2</v>
      </c>
      <c r="V1038">
        <v>0</v>
      </c>
      <c r="W1038">
        <v>0</v>
      </c>
      <c r="X1038">
        <v>1</v>
      </c>
      <c r="Z1038">
        <v>0</v>
      </c>
      <c r="AA1038">
        <v>10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1</v>
      </c>
      <c r="AH1038">
        <v>0</v>
      </c>
      <c r="AI1038" t="s">
        <v>542</v>
      </c>
      <c r="AJ1038">
        <v>30.219933999999999</v>
      </c>
      <c r="AK1038" t="s">
        <v>543</v>
      </c>
      <c r="AL1038">
        <v>-89.873378000000002</v>
      </c>
      <c r="AM1038">
        <v>100</v>
      </c>
      <c r="AN1038">
        <v>1400</v>
      </c>
      <c r="AO1038" t="s">
        <v>118</v>
      </c>
      <c r="AP1038">
        <v>49</v>
      </c>
      <c r="AQ1038">
        <v>134</v>
      </c>
      <c r="AR1038">
        <v>-128</v>
      </c>
      <c r="AZ1038">
        <v>1200</v>
      </c>
      <c r="BA1038">
        <v>1</v>
      </c>
      <c r="BB1038" t="str">
        <f t="shared" si="73"/>
        <v xml:space="preserve">N35DC   </v>
      </c>
      <c r="BC1038">
        <v>1</v>
      </c>
      <c r="BE1038">
        <v>0</v>
      </c>
      <c r="BF1038">
        <v>0</v>
      </c>
      <c r="BG1038">
        <v>0</v>
      </c>
      <c r="BH1038">
        <v>1475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"17:48:01.932"</f>
        <v>17:48:01.932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16</v>
      </c>
      <c r="CR1038">
        <v>0</v>
      </c>
      <c r="CW1038">
        <v>5663844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"10/21/2020 17:47:54.018"</f>
        <v>10/21/2020 17:47:54.018</v>
      </c>
      <c r="C1039" t="str">
        <f t="shared" si="72"/>
        <v>FFDFD3C0</v>
      </c>
      <c r="D1039" t="s">
        <v>130</v>
      </c>
      <c r="E1039">
        <v>3</v>
      </c>
      <c r="F1039">
        <v>2003</v>
      </c>
      <c r="G1039" t="s">
        <v>131</v>
      </c>
      <c r="J1039" t="s">
        <v>132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74"/>
        <v>17:48:01.930</v>
      </c>
      <c r="T1039" t="str">
        <f t="shared" si="74"/>
        <v>17:48:01.930</v>
      </c>
      <c r="U1039" t="str">
        <f t="shared" si="71"/>
        <v>A3E2C2</v>
      </c>
      <c r="V1039">
        <v>0</v>
      </c>
      <c r="W1039">
        <v>0</v>
      </c>
      <c r="X1039">
        <v>1</v>
      </c>
      <c r="Z1039">
        <v>0</v>
      </c>
      <c r="AA1039">
        <v>10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1</v>
      </c>
      <c r="AH1039">
        <v>0</v>
      </c>
      <c r="AI1039" t="s">
        <v>542</v>
      </c>
      <c r="AJ1039">
        <v>30.219933999999999</v>
      </c>
      <c r="AK1039" t="s">
        <v>543</v>
      </c>
      <c r="AL1039">
        <v>-89.873378000000002</v>
      </c>
      <c r="AM1039">
        <v>100</v>
      </c>
      <c r="AN1039">
        <v>1400</v>
      </c>
      <c r="AO1039" t="s">
        <v>118</v>
      </c>
      <c r="AP1039">
        <v>49</v>
      </c>
      <c r="AQ1039">
        <v>134</v>
      </c>
      <c r="AR1039">
        <v>-128</v>
      </c>
      <c r="AZ1039">
        <v>1200</v>
      </c>
      <c r="BA1039">
        <v>1</v>
      </c>
      <c r="BB1039" t="str">
        <f t="shared" si="73"/>
        <v xml:space="preserve">N35DC   </v>
      </c>
      <c r="BC1039">
        <v>1</v>
      </c>
      <c r="BE1039">
        <v>0</v>
      </c>
      <c r="BF1039">
        <v>0</v>
      </c>
      <c r="BG1039">
        <v>0</v>
      </c>
      <c r="BH1039">
        <v>1475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"17:48:01.932"</f>
        <v>17:48:01.932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16</v>
      </c>
      <c r="CR1039">
        <v>0</v>
      </c>
      <c r="CW1039">
        <v>5663844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"10/21/2020 17:47:54.951"</f>
        <v>10/21/2020 17:47:54.951</v>
      </c>
      <c r="C1040" t="str">
        <f t="shared" si="72"/>
        <v>FFDFD3C0</v>
      </c>
      <c r="D1040" t="s">
        <v>113</v>
      </c>
      <c r="E1040">
        <v>4</v>
      </c>
      <c r="H1040">
        <v>162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"17:48:02.844"</f>
        <v>17:48:02.844</v>
      </c>
      <c r="T1040" t="str">
        <f>"17:48:02.444"</f>
        <v>17:48:02.444</v>
      </c>
      <c r="U1040" t="str">
        <f t="shared" si="71"/>
        <v>A3E2C2</v>
      </c>
      <c r="V1040">
        <v>0</v>
      </c>
      <c r="W1040">
        <v>0</v>
      </c>
      <c r="X1040">
        <v>1</v>
      </c>
      <c r="Z1040">
        <v>0</v>
      </c>
      <c r="AA1040">
        <v>10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1</v>
      </c>
      <c r="AH1040">
        <v>0</v>
      </c>
      <c r="AI1040" t="s">
        <v>544</v>
      </c>
      <c r="AJ1040">
        <v>30.220513</v>
      </c>
      <c r="AK1040" t="s">
        <v>545</v>
      </c>
      <c r="AL1040">
        <v>-89.873120999999998</v>
      </c>
      <c r="AM1040">
        <v>100</v>
      </c>
      <c r="AN1040">
        <v>1400</v>
      </c>
      <c r="AO1040" t="s">
        <v>118</v>
      </c>
      <c r="AP1040">
        <v>50</v>
      </c>
      <c r="AQ1040">
        <v>134</v>
      </c>
      <c r="AR1040">
        <v>-128</v>
      </c>
      <c r="AZ1040">
        <v>1200</v>
      </c>
      <c r="BA1040">
        <v>1</v>
      </c>
      <c r="BB1040" t="str">
        <f t="shared" si="73"/>
        <v xml:space="preserve">N35DC   </v>
      </c>
      <c r="BC1040">
        <v>1</v>
      </c>
      <c r="BE1040">
        <v>0</v>
      </c>
      <c r="BF1040">
        <v>0</v>
      </c>
      <c r="BG1040">
        <v>0</v>
      </c>
      <c r="BH1040">
        <v>1475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"17:48:02.847"</f>
        <v>17:48:02.847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16</v>
      </c>
      <c r="CR1040">
        <v>0</v>
      </c>
      <c r="CW1040">
        <v>5664418</v>
      </c>
      <c r="CY1040">
        <v>1</v>
      </c>
      <c r="CZ1040">
        <v>0</v>
      </c>
      <c r="DA1040">
        <v>0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"10/21/2020 17:47:54.951"</f>
        <v>10/21/2020 17:47:54.951</v>
      </c>
      <c r="C1041" t="str">
        <f t="shared" si="72"/>
        <v>FFDFD3C0</v>
      </c>
      <c r="D1041" t="s">
        <v>133</v>
      </c>
      <c r="E1041">
        <v>1</v>
      </c>
      <c r="F1041">
        <v>1001</v>
      </c>
      <c r="G1041" t="s">
        <v>114</v>
      </c>
      <c r="J1041" t="s">
        <v>134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"17:48:02.844"</f>
        <v>17:48:02.844</v>
      </c>
      <c r="T1041" t="str">
        <f>"17:48:02.444"</f>
        <v>17:48:02.444</v>
      </c>
      <c r="U1041" t="str">
        <f t="shared" si="71"/>
        <v>A3E2C2</v>
      </c>
      <c r="V1041">
        <v>0</v>
      </c>
      <c r="W1041">
        <v>0</v>
      </c>
      <c r="X1041">
        <v>1</v>
      </c>
      <c r="Z1041">
        <v>0</v>
      </c>
      <c r="AA1041">
        <v>10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1</v>
      </c>
      <c r="AH1041">
        <v>0</v>
      </c>
      <c r="AI1041" t="s">
        <v>544</v>
      </c>
      <c r="AJ1041">
        <v>30.220513</v>
      </c>
      <c r="AK1041" t="s">
        <v>545</v>
      </c>
      <c r="AL1041">
        <v>-89.873120999999998</v>
      </c>
      <c r="AM1041">
        <v>100</v>
      </c>
      <c r="AN1041">
        <v>1400</v>
      </c>
      <c r="AO1041" t="s">
        <v>118</v>
      </c>
      <c r="AP1041">
        <v>50</v>
      </c>
      <c r="AQ1041">
        <v>134</v>
      </c>
      <c r="AR1041">
        <v>-128</v>
      </c>
      <c r="AZ1041">
        <v>1200</v>
      </c>
      <c r="BA1041">
        <v>1</v>
      </c>
      <c r="BB1041" t="str">
        <f t="shared" si="73"/>
        <v xml:space="preserve">N35DC   </v>
      </c>
      <c r="BC1041">
        <v>1</v>
      </c>
      <c r="BE1041">
        <v>0</v>
      </c>
      <c r="BF1041">
        <v>0</v>
      </c>
      <c r="BG1041">
        <v>0</v>
      </c>
      <c r="BH1041">
        <v>1475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"17:48:02.847"</f>
        <v>17:48:02.847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16</v>
      </c>
      <c r="CR1041">
        <v>0</v>
      </c>
      <c r="CW1041">
        <v>5664418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"10/21/2020 17:47:54.951"</f>
        <v>10/21/2020 17:47:54.951</v>
      </c>
      <c r="C1042" t="str">
        <f t="shared" si="72"/>
        <v>FFDFD3C0</v>
      </c>
      <c r="D1042" t="s">
        <v>128</v>
      </c>
      <c r="E1042">
        <v>9</v>
      </c>
      <c r="H1042">
        <v>257</v>
      </c>
      <c r="I1042" t="s">
        <v>129</v>
      </c>
      <c r="J1042" t="s">
        <v>126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"17:48:02.844"</f>
        <v>17:48:02.844</v>
      </c>
      <c r="T1042" t="str">
        <f>"17:48:02.444"</f>
        <v>17:48:02.444</v>
      </c>
      <c r="U1042" t="str">
        <f t="shared" si="71"/>
        <v>A3E2C2</v>
      </c>
      <c r="V1042">
        <v>0</v>
      </c>
      <c r="W1042">
        <v>0</v>
      </c>
      <c r="X1042">
        <v>1</v>
      </c>
      <c r="Z1042">
        <v>0</v>
      </c>
      <c r="AA1042">
        <v>10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1</v>
      </c>
      <c r="AH1042">
        <v>0</v>
      </c>
      <c r="AI1042" t="s">
        <v>544</v>
      </c>
      <c r="AJ1042">
        <v>30.220513</v>
      </c>
      <c r="AK1042" t="s">
        <v>545</v>
      </c>
      <c r="AL1042">
        <v>-89.873120999999998</v>
      </c>
      <c r="AM1042">
        <v>100</v>
      </c>
      <c r="AN1042">
        <v>1400</v>
      </c>
      <c r="AO1042" t="s">
        <v>118</v>
      </c>
      <c r="AP1042">
        <v>50</v>
      </c>
      <c r="AQ1042">
        <v>134</v>
      </c>
      <c r="AR1042">
        <v>-128</v>
      </c>
      <c r="AZ1042">
        <v>1200</v>
      </c>
      <c r="BA1042">
        <v>1</v>
      </c>
      <c r="BB1042" t="str">
        <f t="shared" si="73"/>
        <v xml:space="preserve">N35DC   </v>
      </c>
      <c r="BC1042">
        <v>1</v>
      </c>
      <c r="BE1042">
        <v>0</v>
      </c>
      <c r="BF1042">
        <v>0</v>
      </c>
      <c r="BG1042">
        <v>0</v>
      </c>
      <c r="BH1042">
        <v>1475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"17:48:02.847"</f>
        <v>17:48:02.847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16</v>
      </c>
      <c r="CR1042">
        <v>0</v>
      </c>
      <c r="CW1042">
        <v>5664418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"10/21/2020 17:47:54.951"</f>
        <v>10/21/2020 17:47:54.951</v>
      </c>
      <c r="C1043" t="str">
        <f t="shared" si="72"/>
        <v>FFDFD3C0</v>
      </c>
      <c r="D1043" t="s">
        <v>130</v>
      </c>
      <c r="E1043">
        <v>3</v>
      </c>
      <c r="F1043">
        <v>2003</v>
      </c>
      <c r="G1043" t="s">
        <v>131</v>
      </c>
      <c r="J1043" t="s">
        <v>132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"17:48:02.844"</f>
        <v>17:48:02.844</v>
      </c>
      <c r="T1043" t="str">
        <f>"17:48:02.444"</f>
        <v>17:48:02.444</v>
      </c>
      <c r="U1043" t="str">
        <f t="shared" si="71"/>
        <v>A3E2C2</v>
      </c>
      <c r="V1043">
        <v>0</v>
      </c>
      <c r="W1043">
        <v>0</v>
      </c>
      <c r="X1043">
        <v>1</v>
      </c>
      <c r="Z1043">
        <v>0</v>
      </c>
      <c r="AA1043">
        <v>10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1</v>
      </c>
      <c r="AH1043">
        <v>0</v>
      </c>
      <c r="AI1043" t="s">
        <v>544</v>
      </c>
      <c r="AJ1043">
        <v>30.220513</v>
      </c>
      <c r="AK1043" t="s">
        <v>545</v>
      </c>
      <c r="AL1043">
        <v>-89.873120999999998</v>
      </c>
      <c r="AM1043">
        <v>100</v>
      </c>
      <c r="AN1043">
        <v>1400</v>
      </c>
      <c r="AO1043" t="s">
        <v>118</v>
      </c>
      <c r="AP1043">
        <v>50</v>
      </c>
      <c r="AQ1043">
        <v>134</v>
      </c>
      <c r="AR1043">
        <v>-128</v>
      </c>
      <c r="AZ1043">
        <v>1200</v>
      </c>
      <c r="BA1043">
        <v>1</v>
      </c>
      <c r="BB1043" t="str">
        <f t="shared" si="73"/>
        <v xml:space="preserve">N35DC   </v>
      </c>
      <c r="BC1043">
        <v>1</v>
      </c>
      <c r="BE1043">
        <v>0</v>
      </c>
      <c r="BF1043">
        <v>0</v>
      </c>
      <c r="BG1043">
        <v>0</v>
      </c>
      <c r="BH1043">
        <v>1475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"17:48:02.847"</f>
        <v>17:48:02.847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16</v>
      </c>
      <c r="CR1043">
        <v>0</v>
      </c>
      <c r="CW1043">
        <v>5664418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"10/21/2020 17:47:54.951"</f>
        <v>10/21/2020 17:47:54.951</v>
      </c>
      <c r="C1044" t="str">
        <f t="shared" si="72"/>
        <v>FFDFD3C0</v>
      </c>
      <c r="D1044" t="s">
        <v>124</v>
      </c>
      <c r="E1044">
        <v>2</v>
      </c>
      <c r="H1044">
        <v>14</v>
      </c>
      <c r="I1044" t="s">
        <v>125</v>
      </c>
      <c r="J1044" t="s">
        <v>126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"17:48:02.844"</f>
        <v>17:48:02.844</v>
      </c>
      <c r="T1044" t="str">
        <f>"17:48:02.444"</f>
        <v>17:48:02.444</v>
      </c>
      <c r="U1044" t="str">
        <f t="shared" si="71"/>
        <v>A3E2C2</v>
      </c>
      <c r="V1044">
        <v>0</v>
      </c>
      <c r="W1044">
        <v>0</v>
      </c>
      <c r="X1044">
        <v>1</v>
      </c>
      <c r="Z1044">
        <v>0</v>
      </c>
      <c r="AA1044">
        <v>10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1</v>
      </c>
      <c r="AH1044">
        <v>0</v>
      </c>
      <c r="AI1044" t="s">
        <v>544</v>
      </c>
      <c r="AJ1044">
        <v>30.220513</v>
      </c>
      <c r="AK1044" t="s">
        <v>545</v>
      </c>
      <c r="AL1044">
        <v>-89.873120999999998</v>
      </c>
      <c r="AM1044">
        <v>100</v>
      </c>
      <c r="AN1044">
        <v>1400</v>
      </c>
      <c r="AO1044" t="s">
        <v>118</v>
      </c>
      <c r="AP1044">
        <v>50</v>
      </c>
      <c r="AQ1044">
        <v>134</v>
      </c>
      <c r="AR1044">
        <v>-128</v>
      </c>
      <c r="AZ1044">
        <v>1200</v>
      </c>
      <c r="BA1044">
        <v>1</v>
      </c>
      <c r="BB1044" t="str">
        <f t="shared" si="73"/>
        <v xml:space="preserve">N35DC   </v>
      </c>
      <c r="BC1044">
        <v>1</v>
      </c>
      <c r="BE1044">
        <v>0</v>
      </c>
      <c r="BF1044">
        <v>0</v>
      </c>
      <c r="BG1044">
        <v>0</v>
      </c>
      <c r="BH1044">
        <v>1475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"17:48:02.847"</f>
        <v>17:48:02.847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16</v>
      </c>
      <c r="CR1044">
        <v>0</v>
      </c>
      <c r="CW1044">
        <v>5664418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"10/21/2020 17:47:55.958"</f>
        <v>10/21/2020 17:47:55.958</v>
      </c>
      <c r="C1045" t="str">
        <f t="shared" si="72"/>
        <v>FFDFD3C0</v>
      </c>
      <c r="D1045" t="s">
        <v>133</v>
      </c>
      <c r="E1045">
        <v>1</v>
      </c>
      <c r="F1045">
        <v>1001</v>
      </c>
      <c r="G1045" t="s">
        <v>114</v>
      </c>
      <c r="J1045" t="s">
        <v>134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"17:48:03.891"</f>
        <v>17:48:03.891</v>
      </c>
      <c r="T1045" t="str">
        <f>"17:48:03.591"</f>
        <v>17:48:03.591</v>
      </c>
      <c r="U1045" t="str">
        <f t="shared" si="71"/>
        <v>A3E2C2</v>
      </c>
      <c r="V1045">
        <v>0</v>
      </c>
      <c r="W1045">
        <v>0</v>
      </c>
      <c r="X1045">
        <v>1</v>
      </c>
      <c r="Z1045">
        <v>0</v>
      </c>
      <c r="AA1045">
        <v>10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1</v>
      </c>
      <c r="AH1045">
        <v>0</v>
      </c>
      <c r="AI1045" t="s">
        <v>546</v>
      </c>
      <c r="AJ1045">
        <v>30.221157000000002</v>
      </c>
      <c r="AK1045" t="s">
        <v>547</v>
      </c>
      <c r="AL1045">
        <v>-89.872842000000006</v>
      </c>
      <c r="AM1045">
        <v>100</v>
      </c>
      <c r="AN1045">
        <v>1400</v>
      </c>
      <c r="AO1045" t="s">
        <v>118</v>
      </c>
      <c r="AP1045">
        <v>49</v>
      </c>
      <c r="AQ1045">
        <v>134</v>
      </c>
      <c r="AR1045">
        <v>-192</v>
      </c>
      <c r="AZ1045">
        <v>1200</v>
      </c>
      <c r="BA1045">
        <v>1</v>
      </c>
      <c r="BB1045" t="str">
        <f t="shared" si="73"/>
        <v xml:space="preserve">N35DC   </v>
      </c>
      <c r="BC1045">
        <v>1</v>
      </c>
      <c r="BE1045">
        <v>0</v>
      </c>
      <c r="BF1045">
        <v>0</v>
      </c>
      <c r="BG1045">
        <v>0</v>
      </c>
      <c r="BH1045">
        <v>1475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"17:48:03.896"</f>
        <v>17:48:03.896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16</v>
      </c>
      <c r="CR1045">
        <v>0</v>
      </c>
      <c r="CW1045">
        <v>5665104</v>
      </c>
      <c r="CY1045">
        <v>1</v>
      </c>
      <c r="CZ1045">
        <v>0</v>
      </c>
      <c r="DA1045">
        <v>0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"10/21/2020 17:47:55.958"</f>
        <v>10/21/2020 17:47:55.958</v>
      </c>
      <c r="C1046" t="str">
        <f t="shared" si="72"/>
        <v>FFDFD3C0</v>
      </c>
      <c r="D1046" t="s">
        <v>128</v>
      </c>
      <c r="E1046">
        <v>9</v>
      </c>
      <c r="H1046">
        <v>257</v>
      </c>
      <c r="I1046" t="s">
        <v>129</v>
      </c>
      <c r="J1046" t="s">
        <v>126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"17:48:03.891"</f>
        <v>17:48:03.891</v>
      </c>
      <c r="T1046" t="str">
        <f>"17:48:03.591"</f>
        <v>17:48:03.591</v>
      </c>
      <c r="U1046" t="str">
        <f t="shared" si="71"/>
        <v>A3E2C2</v>
      </c>
      <c r="V1046">
        <v>0</v>
      </c>
      <c r="W1046">
        <v>0</v>
      </c>
      <c r="X1046">
        <v>1</v>
      </c>
      <c r="Z1046">
        <v>0</v>
      </c>
      <c r="AA1046">
        <v>10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1</v>
      </c>
      <c r="AH1046">
        <v>0</v>
      </c>
      <c r="AI1046" t="s">
        <v>546</v>
      </c>
      <c r="AJ1046">
        <v>30.221157000000002</v>
      </c>
      <c r="AK1046" t="s">
        <v>547</v>
      </c>
      <c r="AL1046">
        <v>-89.872842000000006</v>
      </c>
      <c r="AM1046">
        <v>100</v>
      </c>
      <c r="AN1046">
        <v>1400</v>
      </c>
      <c r="AO1046" t="s">
        <v>118</v>
      </c>
      <c r="AP1046">
        <v>49</v>
      </c>
      <c r="AQ1046">
        <v>134</v>
      </c>
      <c r="AR1046">
        <v>-192</v>
      </c>
      <c r="AZ1046">
        <v>1200</v>
      </c>
      <c r="BA1046">
        <v>1</v>
      </c>
      <c r="BB1046" t="str">
        <f t="shared" si="73"/>
        <v xml:space="preserve">N35DC   </v>
      </c>
      <c r="BC1046">
        <v>1</v>
      </c>
      <c r="BE1046">
        <v>0</v>
      </c>
      <c r="BF1046">
        <v>0</v>
      </c>
      <c r="BG1046">
        <v>0</v>
      </c>
      <c r="BH1046">
        <v>1475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"17:48:03.896"</f>
        <v>17:48:03.896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16</v>
      </c>
      <c r="CR1046">
        <v>0</v>
      </c>
      <c r="CW1046">
        <v>5665104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"10/21/2020 17:47:55.958"</f>
        <v>10/21/2020 17:47:55.958</v>
      </c>
      <c r="C1047" t="str">
        <f t="shared" si="72"/>
        <v>FFDFD3C0</v>
      </c>
      <c r="D1047" t="s">
        <v>113</v>
      </c>
      <c r="E1047">
        <v>4</v>
      </c>
      <c r="H1047">
        <v>162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"17:48:03.891"</f>
        <v>17:48:03.891</v>
      </c>
      <c r="T1047" t="str">
        <f>"17:48:03.591"</f>
        <v>17:48:03.591</v>
      </c>
      <c r="U1047" t="str">
        <f t="shared" si="71"/>
        <v>A3E2C2</v>
      </c>
      <c r="V1047">
        <v>0</v>
      </c>
      <c r="W1047">
        <v>0</v>
      </c>
      <c r="X1047">
        <v>1</v>
      </c>
      <c r="Z1047">
        <v>0</v>
      </c>
      <c r="AA1047">
        <v>10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1</v>
      </c>
      <c r="AH1047">
        <v>0</v>
      </c>
      <c r="AI1047" t="s">
        <v>546</v>
      </c>
      <c r="AJ1047">
        <v>30.221157000000002</v>
      </c>
      <c r="AK1047" t="s">
        <v>547</v>
      </c>
      <c r="AL1047">
        <v>-89.872842000000006</v>
      </c>
      <c r="AM1047">
        <v>100</v>
      </c>
      <c r="AN1047">
        <v>1400</v>
      </c>
      <c r="AO1047" t="s">
        <v>118</v>
      </c>
      <c r="AP1047">
        <v>49</v>
      </c>
      <c r="AQ1047">
        <v>134</v>
      </c>
      <c r="AR1047">
        <v>-192</v>
      </c>
      <c r="AZ1047">
        <v>1200</v>
      </c>
      <c r="BA1047">
        <v>1</v>
      </c>
      <c r="BB1047" t="str">
        <f t="shared" si="73"/>
        <v xml:space="preserve">N35DC   </v>
      </c>
      <c r="BC1047">
        <v>1</v>
      </c>
      <c r="BE1047">
        <v>0</v>
      </c>
      <c r="BF1047">
        <v>0</v>
      </c>
      <c r="BG1047">
        <v>0</v>
      </c>
      <c r="BH1047">
        <v>1475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"17:48:03.896"</f>
        <v>17:48:03.896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16</v>
      </c>
      <c r="CR1047">
        <v>0</v>
      </c>
      <c r="CW1047">
        <v>5665104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"10/21/2020 17:47:55.958"</f>
        <v>10/21/2020 17:47:55.958</v>
      </c>
      <c r="C1048" t="str">
        <f t="shared" si="72"/>
        <v>FFDFD3C0</v>
      </c>
      <c r="D1048" t="s">
        <v>130</v>
      </c>
      <c r="E1048">
        <v>3</v>
      </c>
      <c r="F1048">
        <v>2003</v>
      </c>
      <c r="G1048" t="s">
        <v>131</v>
      </c>
      <c r="J1048" t="s">
        <v>132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"17:48:03.891"</f>
        <v>17:48:03.891</v>
      </c>
      <c r="T1048" t="str">
        <f>"17:48:03.591"</f>
        <v>17:48:03.591</v>
      </c>
      <c r="U1048" t="str">
        <f t="shared" si="71"/>
        <v>A3E2C2</v>
      </c>
      <c r="V1048">
        <v>0</v>
      </c>
      <c r="W1048">
        <v>0</v>
      </c>
      <c r="X1048">
        <v>1</v>
      </c>
      <c r="Z1048">
        <v>0</v>
      </c>
      <c r="AA1048">
        <v>10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1</v>
      </c>
      <c r="AH1048">
        <v>0</v>
      </c>
      <c r="AI1048" t="s">
        <v>546</v>
      </c>
      <c r="AJ1048">
        <v>30.221157000000002</v>
      </c>
      <c r="AK1048" t="s">
        <v>547</v>
      </c>
      <c r="AL1048">
        <v>-89.872842000000006</v>
      </c>
      <c r="AM1048">
        <v>100</v>
      </c>
      <c r="AN1048">
        <v>1400</v>
      </c>
      <c r="AO1048" t="s">
        <v>118</v>
      </c>
      <c r="AP1048">
        <v>49</v>
      </c>
      <c r="AQ1048">
        <v>134</v>
      </c>
      <c r="AR1048">
        <v>-192</v>
      </c>
      <c r="AZ1048">
        <v>1200</v>
      </c>
      <c r="BA1048">
        <v>1</v>
      </c>
      <c r="BB1048" t="str">
        <f t="shared" si="73"/>
        <v xml:space="preserve">N35DC   </v>
      </c>
      <c r="BC1048">
        <v>1</v>
      </c>
      <c r="BE1048">
        <v>0</v>
      </c>
      <c r="BF1048">
        <v>0</v>
      </c>
      <c r="BG1048">
        <v>0</v>
      </c>
      <c r="BH1048">
        <v>1475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"17:48:03.896"</f>
        <v>17:48:03.896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16</v>
      </c>
      <c r="CR1048">
        <v>0</v>
      </c>
      <c r="CW1048">
        <v>5665104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"10/21/2020 17:47:55.958"</f>
        <v>10/21/2020 17:47:55.958</v>
      </c>
      <c r="C1049" t="str">
        <f t="shared" si="72"/>
        <v>FFDFD3C0</v>
      </c>
      <c r="D1049" t="s">
        <v>124</v>
      </c>
      <c r="E1049">
        <v>2</v>
      </c>
      <c r="H1049">
        <v>14</v>
      </c>
      <c r="I1049" t="s">
        <v>125</v>
      </c>
      <c r="J1049" t="s">
        <v>126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"17:48:03.891"</f>
        <v>17:48:03.891</v>
      </c>
      <c r="T1049" t="str">
        <f>"17:48:03.591"</f>
        <v>17:48:03.591</v>
      </c>
      <c r="U1049" t="str">
        <f t="shared" si="71"/>
        <v>A3E2C2</v>
      </c>
      <c r="V1049">
        <v>0</v>
      </c>
      <c r="W1049">
        <v>0</v>
      </c>
      <c r="X1049">
        <v>1</v>
      </c>
      <c r="Z1049">
        <v>0</v>
      </c>
      <c r="AA1049">
        <v>10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1</v>
      </c>
      <c r="AH1049">
        <v>0</v>
      </c>
      <c r="AI1049" t="s">
        <v>546</v>
      </c>
      <c r="AJ1049">
        <v>30.221157000000002</v>
      </c>
      <c r="AK1049" t="s">
        <v>547</v>
      </c>
      <c r="AL1049">
        <v>-89.872842000000006</v>
      </c>
      <c r="AM1049">
        <v>100</v>
      </c>
      <c r="AN1049">
        <v>1400</v>
      </c>
      <c r="AO1049" t="s">
        <v>118</v>
      </c>
      <c r="AP1049">
        <v>49</v>
      </c>
      <c r="AQ1049">
        <v>134</v>
      </c>
      <c r="AR1049">
        <v>-192</v>
      </c>
      <c r="AZ1049">
        <v>1200</v>
      </c>
      <c r="BA1049">
        <v>1</v>
      </c>
      <c r="BB1049" t="str">
        <f t="shared" si="73"/>
        <v xml:space="preserve">N35DC   </v>
      </c>
      <c r="BC1049">
        <v>1</v>
      </c>
      <c r="BE1049">
        <v>0</v>
      </c>
      <c r="BF1049">
        <v>0</v>
      </c>
      <c r="BG1049">
        <v>0</v>
      </c>
      <c r="BH1049">
        <v>1475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"17:48:03.896"</f>
        <v>17:48:03.896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16</v>
      </c>
      <c r="CR1049">
        <v>0</v>
      </c>
      <c r="CW1049">
        <v>5665104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"10/21/2020 17:47:58.057"</f>
        <v>10/21/2020 17:47:58.057</v>
      </c>
      <c r="C1050" t="str">
        <f t="shared" si="72"/>
        <v>FFDFD3C0</v>
      </c>
      <c r="D1050" t="s">
        <v>124</v>
      </c>
      <c r="E1050">
        <v>2</v>
      </c>
      <c r="H1050">
        <v>14</v>
      </c>
      <c r="I1050" t="s">
        <v>125</v>
      </c>
      <c r="J1050" t="s">
        <v>126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"17:48:05.992"</f>
        <v>17:48:05.992</v>
      </c>
      <c r="T1050" t="str">
        <f>"17:48:05.592"</f>
        <v>17:48:05.592</v>
      </c>
      <c r="U1050" t="str">
        <f t="shared" si="71"/>
        <v>A3E2C2</v>
      </c>
      <c r="V1050">
        <v>0</v>
      </c>
      <c r="W1050">
        <v>0</v>
      </c>
      <c r="X1050">
        <v>1</v>
      </c>
      <c r="Z1050">
        <v>0</v>
      </c>
      <c r="AA1050">
        <v>10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1</v>
      </c>
      <c r="AH1050">
        <v>0</v>
      </c>
      <c r="AI1050" t="s">
        <v>548</v>
      </c>
      <c r="AJ1050">
        <v>30.222466000000001</v>
      </c>
      <c r="AK1050" t="s">
        <v>549</v>
      </c>
      <c r="AL1050">
        <v>-89.872304999999997</v>
      </c>
      <c r="AM1050">
        <v>100</v>
      </c>
      <c r="AN1050">
        <v>1400</v>
      </c>
      <c r="AO1050" t="s">
        <v>118</v>
      </c>
      <c r="AP1050">
        <v>49</v>
      </c>
      <c r="AQ1050">
        <v>134</v>
      </c>
      <c r="AR1050">
        <v>-128</v>
      </c>
      <c r="AZ1050">
        <v>1200</v>
      </c>
      <c r="BA1050">
        <v>1</v>
      </c>
      <c r="BB1050" t="str">
        <f t="shared" si="73"/>
        <v xml:space="preserve">N35DC   </v>
      </c>
      <c r="BC1050">
        <v>1</v>
      </c>
      <c r="BE1050">
        <v>0</v>
      </c>
      <c r="BF1050">
        <v>0</v>
      </c>
      <c r="BG1050">
        <v>0</v>
      </c>
      <c r="BH1050">
        <v>1475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"17:48:05.996"</f>
        <v>17:48:05.996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16</v>
      </c>
      <c r="CR1050">
        <v>0</v>
      </c>
      <c r="CW1050">
        <v>5666527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"10/21/2020 17:47:58.057"</f>
        <v>10/21/2020 17:47:58.057</v>
      </c>
      <c r="C1051" t="str">
        <f t="shared" si="72"/>
        <v>FFDFD3C0</v>
      </c>
      <c r="D1051" t="s">
        <v>133</v>
      </c>
      <c r="E1051">
        <v>1</v>
      </c>
      <c r="F1051">
        <v>1001</v>
      </c>
      <c r="G1051" t="s">
        <v>114</v>
      </c>
      <c r="J1051" t="s">
        <v>134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"17:48:05.992"</f>
        <v>17:48:05.992</v>
      </c>
      <c r="T1051" t="str">
        <f>"17:48:05.592"</f>
        <v>17:48:05.592</v>
      </c>
      <c r="U1051" t="str">
        <f t="shared" si="71"/>
        <v>A3E2C2</v>
      </c>
      <c r="V1051">
        <v>0</v>
      </c>
      <c r="W1051">
        <v>0</v>
      </c>
      <c r="X1051">
        <v>1</v>
      </c>
      <c r="Z1051">
        <v>0</v>
      </c>
      <c r="AA1051">
        <v>10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1</v>
      </c>
      <c r="AH1051">
        <v>0</v>
      </c>
      <c r="AI1051" t="s">
        <v>548</v>
      </c>
      <c r="AJ1051">
        <v>30.222466000000001</v>
      </c>
      <c r="AK1051" t="s">
        <v>549</v>
      </c>
      <c r="AL1051">
        <v>-89.872304999999997</v>
      </c>
      <c r="AM1051">
        <v>100</v>
      </c>
      <c r="AN1051">
        <v>1400</v>
      </c>
      <c r="AO1051" t="s">
        <v>118</v>
      </c>
      <c r="AP1051">
        <v>49</v>
      </c>
      <c r="AQ1051">
        <v>134</v>
      </c>
      <c r="AR1051">
        <v>-128</v>
      </c>
      <c r="AZ1051">
        <v>1200</v>
      </c>
      <c r="BA1051">
        <v>1</v>
      </c>
      <c r="BB1051" t="str">
        <f t="shared" si="73"/>
        <v xml:space="preserve">N35DC   </v>
      </c>
      <c r="BC1051">
        <v>1</v>
      </c>
      <c r="BE1051">
        <v>0</v>
      </c>
      <c r="BF1051">
        <v>0</v>
      </c>
      <c r="BG1051">
        <v>0</v>
      </c>
      <c r="BH1051">
        <v>1475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"17:48:05.996"</f>
        <v>17:48:05.996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16</v>
      </c>
      <c r="CR1051">
        <v>0</v>
      </c>
      <c r="CW1051">
        <v>5666527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"10/21/2020 17:47:58.057"</f>
        <v>10/21/2020 17:47:58.057</v>
      </c>
      <c r="C1052" t="str">
        <f t="shared" si="72"/>
        <v>FFDFD3C0</v>
      </c>
      <c r="D1052" t="s">
        <v>113</v>
      </c>
      <c r="E1052">
        <v>4</v>
      </c>
      <c r="H1052">
        <v>162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"17:48:05.992"</f>
        <v>17:48:05.992</v>
      </c>
      <c r="T1052" t="str">
        <f>"17:48:05.592"</f>
        <v>17:48:05.592</v>
      </c>
      <c r="U1052" t="str">
        <f t="shared" si="71"/>
        <v>A3E2C2</v>
      </c>
      <c r="V1052">
        <v>0</v>
      </c>
      <c r="W1052">
        <v>0</v>
      </c>
      <c r="X1052">
        <v>1</v>
      </c>
      <c r="Z1052">
        <v>0</v>
      </c>
      <c r="AA1052">
        <v>10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1</v>
      </c>
      <c r="AH1052">
        <v>0</v>
      </c>
      <c r="AI1052" t="s">
        <v>548</v>
      </c>
      <c r="AJ1052">
        <v>30.222466000000001</v>
      </c>
      <c r="AK1052" t="s">
        <v>549</v>
      </c>
      <c r="AL1052">
        <v>-89.872304999999997</v>
      </c>
      <c r="AM1052">
        <v>100</v>
      </c>
      <c r="AN1052">
        <v>1400</v>
      </c>
      <c r="AO1052" t="s">
        <v>118</v>
      </c>
      <c r="AP1052">
        <v>49</v>
      </c>
      <c r="AQ1052">
        <v>134</v>
      </c>
      <c r="AR1052">
        <v>-128</v>
      </c>
      <c r="AZ1052">
        <v>1200</v>
      </c>
      <c r="BA1052">
        <v>1</v>
      </c>
      <c r="BB1052" t="str">
        <f t="shared" si="73"/>
        <v xml:space="preserve">N35DC   </v>
      </c>
      <c r="BC1052">
        <v>1</v>
      </c>
      <c r="BE1052">
        <v>0</v>
      </c>
      <c r="BF1052">
        <v>0</v>
      </c>
      <c r="BG1052">
        <v>0</v>
      </c>
      <c r="BH1052">
        <v>1475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"17:48:05.996"</f>
        <v>17:48:05.996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16</v>
      </c>
      <c r="CR1052">
        <v>0</v>
      </c>
      <c r="CW1052">
        <v>5666527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"10/21/2020 17:47:58.057"</f>
        <v>10/21/2020 17:47:58.057</v>
      </c>
      <c r="C1053" t="str">
        <f t="shared" si="72"/>
        <v>FFDFD3C0</v>
      </c>
      <c r="D1053" t="s">
        <v>128</v>
      </c>
      <c r="E1053">
        <v>9</v>
      </c>
      <c r="H1053">
        <v>257</v>
      </c>
      <c r="I1053" t="s">
        <v>129</v>
      </c>
      <c r="J1053" t="s">
        <v>126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"17:48:05.992"</f>
        <v>17:48:05.992</v>
      </c>
      <c r="T1053" t="str">
        <f>"17:48:05.592"</f>
        <v>17:48:05.592</v>
      </c>
      <c r="U1053" t="str">
        <f t="shared" si="71"/>
        <v>A3E2C2</v>
      </c>
      <c r="V1053">
        <v>0</v>
      </c>
      <c r="W1053">
        <v>0</v>
      </c>
      <c r="X1053">
        <v>1</v>
      </c>
      <c r="Z1053">
        <v>0</v>
      </c>
      <c r="AA1053">
        <v>10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1</v>
      </c>
      <c r="AH1053">
        <v>0</v>
      </c>
      <c r="AI1053" t="s">
        <v>548</v>
      </c>
      <c r="AJ1053">
        <v>30.222466000000001</v>
      </c>
      <c r="AK1053" t="s">
        <v>549</v>
      </c>
      <c r="AL1053">
        <v>-89.872304999999997</v>
      </c>
      <c r="AM1053">
        <v>100</v>
      </c>
      <c r="AN1053">
        <v>1400</v>
      </c>
      <c r="AO1053" t="s">
        <v>118</v>
      </c>
      <c r="AP1053">
        <v>49</v>
      </c>
      <c r="AQ1053">
        <v>134</v>
      </c>
      <c r="AR1053">
        <v>-128</v>
      </c>
      <c r="AZ1053">
        <v>1200</v>
      </c>
      <c r="BA1053">
        <v>1</v>
      </c>
      <c r="BB1053" t="str">
        <f t="shared" si="73"/>
        <v xml:space="preserve">N35DC   </v>
      </c>
      <c r="BC1053">
        <v>1</v>
      </c>
      <c r="BE1053">
        <v>0</v>
      </c>
      <c r="BF1053">
        <v>0</v>
      </c>
      <c r="BG1053">
        <v>0</v>
      </c>
      <c r="BH1053">
        <v>1475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"17:48:05.996"</f>
        <v>17:48:05.996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16</v>
      </c>
      <c r="CR1053">
        <v>0</v>
      </c>
      <c r="CW1053">
        <v>5666527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"10/21/2020 17:47:58.057"</f>
        <v>10/21/2020 17:47:58.057</v>
      </c>
      <c r="C1054" t="str">
        <f t="shared" si="72"/>
        <v>FFDFD3C0</v>
      </c>
      <c r="D1054" t="s">
        <v>130</v>
      </c>
      <c r="E1054">
        <v>3</v>
      </c>
      <c r="F1054">
        <v>2003</v>
      </c>
      <c r="G1054" t="s">
        <v>131</v>
      </c>
      <c r="J1054" t="s">
        <v>132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"17:48:05.992"</f>
        <v>17:48:05.992</v>
      </c>
      <c r="T1054" t="str">
        <f>"17:48:05.592"</f>
        <v>17:48:05.592</v>
      </c>
      <c r="U1054" t="str">
        <f t="shared" si="71"/>
        <v>A3E2C2</v>
      </c>
      <c r="V1054">
        <v>0</v>
      </c>
      <c r="W1054">
        <v>0</v>
      </c>
      <c r="X1054">
        <v>1</v>
      </c>
      <c r="Z1054">
        <v>0</v>
      </c>
      <c r="AA1054">
        <v>10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1</v>
      </c>
      <c r="AH1054">
        <v>0</v>
      </c>
      <c r="AI1054" t="s">
        <v>548</v>
      </c>
      <c r="AJ1054">
        <v>30.222466000000001</v>
      </c>
      <c r="AK1054" t="s">
        <v>549</v>
      </c>
      <c r="AL1054">
        <v>-89.872304999999997</v>
      </c>
      <c r="AM1054">
        <v>100</v>
      </c>
      <c r="AN1054">
        <v>1400</v>
      </c>
      <c r="AO1054" t="s">
        <v>118</v>
      </c>
      <c r="AP1054">
        <v>49</v>
      </c>
      <c r="AQ1054">
        <v>134</v>
      </c>
      <c r="AR1054">
        <v>-128</v>
      </c>
      <c r="AZ1054">
        <v>1200</v>
      </c>
      <c r="BA1054">
        <v>1</v>
      </c>
      <c r="BB1054" t="str">
        <f t="shared" si="73"/>
        <v xml:space="preserve">N35DC   </v>
      </c>
      <c r="BC1054">
        <v>1</v>
      </c>
      <c r="BE1054">
        <v>0</v>
      </c>
      <c r="BF1054">
        <v>0</v>
      </c>
      <c r="BG1054">
        <v>0</v>
      </c>
      <c r="BH1054">
        <v>1475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"17:48:05.996"</f>
        <v>17:48:05.996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16</v>
      </c>
      <c r="CR1054">
        <v>0</v>
      </c>
      <c r="CW1054">
        <v>5666527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"10/21/2020 17:47:59.066"</f>
        <v>10/21/2020 17:47:59.066</v>
      </c>
      <c r="C1055" t="str">
        <f t="shared" si="72"/>
        <v>FFDFD3C0</v>
      </c>
      <c r="D1055" t="s">
        <v>124</v>
      </c>
      <c r="E1055">
        <v>2</v>
      </c>
      <c r="H1055">
        <v>14</v>
      </c>
      <c r="I1055" t="s">
        <v>125</v>
      </c>
      <c r="J1055" t="s">
        <v>126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"17:48:06.984"</f>
        <v>17:48:06.984</v>
      </c>
      <c r="T1055" t="str">
        <f>"17:48:06.584"</f>
        <v>17:48:06.584</v>
      </c>
      <c r="U1055" t="str">
        <f t="shared" si="71"/>
        <v>A3E2C2</v>
      </c>
      <c r="V1055">
        <v>0</v>
      </c>
      <c r="W1055">
        <v>0</v>
      </c>
      <c r="X1055">
        <v>1</v>
      </c>
      <c r="Z1055">
        <v>0</v>
      </c>
      <c r="AA1055">
        <v>10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1</v>
      </c>
      <c r="AH1055">
        <v>0</v>
      </c>
      <c r="AI1055" t="s">
        <v>550</v>
      </c>
      <c r="AJ1055">
        <v>30.223109999999998</v>
      </c>
      <c r="AK1055" t="s">
        <v>551</v>
      </c>
      <c r="AL1055">
        <v>-89.872005000000001</v>
      </c>
      <c r="AM1055">
        <v>100</v>
      </c>
      <c r="AN1055">
        <v>1400</v>
      </c>
      <c r="AO1055" t="s">
        <v>118</v>
      </c>
      <c r="AP1055">
        <v>49</v>
      </c>
      <c r="AQ1055">
        <v>134</v>
      </c>
      <c r="AR1055">
        <v>-64</v>
      </c>
      <c r="AZ1055">
        <v>1200</v>
      </c>
      <c r="BA1055">
        <v>1</v>
      </c>
      <c r="BB1055" t="str">
        <f t="shared" si="73"/>
        <v xml:space="preserve">N35DC   </v>
      </c>
      <c r="BC1055">
        <v>1</v>
      </c>
      <c r="BE1055">
        <v>0</v>
      </c>
      <c r="BF1055">
        <v>0</v>
      </c>
      <c r="BG1055">
        <v>0</v>
      </c>
      <c r="BH1055">
        <v>1475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"17:48:06.986"</f>
        <v>17:48:06.986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341</v>
      </c>
      <c r="CR1055">
        <v>0</v>
      </c>
      <c r="CW1055">
        <v>16771141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"10/21/2020 17:47:59.066"</f>
        <v>10/21/2020 17:47:59.066</v>
      </c>
      <c r="C1056" t="str">
        <f t="shared" si="72"/>
        <v>FFDFD3C0</v>
      </c>
      <c r="D1056" t="s">
        <v>133</v>
      </c>
      <c r="E1056">
        <v>1</v>
      </c>
      <c r="F1056">
        <v>1001</v>
      </c>
      <c r="G1056" t="s">
        <v>114</v>
      </c>
      <c r="J1056" t="s">
        <v>134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"17:48:06.984"</f>
        <v>17:48:06.984</v>
      </c>
      <c r="T1056" t="str">
        <f>"17:48:06.584"</f>
        <v>17:48:06.584</v>
      </c>
      <c r="U1056" t="str">
        <f t="shared" si="71"/>
        <v>A3E2C2</v>
      </c>
      <c r="V1056">
        <v>0</v>
      </c>
      <c r="W1056">
        <v>0</v>
      </c>
      <c r="X1056">
        <v>1</v>
      </c>
      <c r="Z1056">
        <v>0</v>
      </c>
      <c r="AA1056">
        <v>10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1</v>
      </c>
      <c r="AH1056">
        <v>0</v>
      </c>
      <c r="AI1056" t="s">
        <v>550</v>
      </c>
      <c r="AJ1056">
        <v>30.223109999999998</v>
      </c>
      <c r="AK1056" t="s">
        <v>551</v>
      </c>
      <c r="AL1056">
        <v>-89.872005000000001</v>
      </c>
      <c r="AM1056">
        <v>100</v>
      </c>
      <c r="AN1056">
        <v>1400</v>
      </c>
      <c r="AO1056" t="s">
        <v>118</v>
      </c>
      <c r="AP1056">
        <v>49</v>
      </c>
      <c r="AQ1056">
        <v>134</v>
      </c>
      <c r="AR1056">
        <v>-64</v>
      </c>
      <c r="AZ1056">
        <v>1200</v>
      </c>
      <c r="BA1056">
        <v>1</v>
      </c>
      <c r="BB1056" t="str">
        <f t="shared" si="73"/>
        <v xml:space="preserve">N35DC   </v>
      </c>
      <c r="BC1056">
        <v>1</v>
      </c>
      <c r="BE1056">
        <v>0</v>
      </c>
      <c r="BF1056">
        <v>0</v>
      </c>
      <c r="BG1056">
        <v>0</v>
      </c>
      <c r="BH1056">
        <v>1475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"17:48:06.986"</f>
        <v>17:48:06.986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341</v>
      </c>
      <c r="CR1056">
        <v>0</v>
      </c>
      <c r="CW1056">
        <v>16771141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"10/21/2020 17:47:59.066"</f>
        <v>10/21/2020 17:47:59.066</v>
      </c>
      <c r="C1057" t="str">
        <f t="shared" si="72"/>
        <v>FFDFD3C0</v>
      </c>
      <c r="D1057" t="s">
        <v>113</v>
      </c>
      <c r="E1057">
        <v>4</v>
      </c>
      <c r="H1057">
        <v>162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"17:48:06.984"</f>
        <v>17:48:06.984</v>
      </c>
      <c r="T1057" t="str">
        <f>"17:48:06.584"</f>
        <v>17:48:06.584</v>
      </c>
      <c r="U1057" t="str">
        <f t="shared" si="71"/>
        <v>A3E2C2</v>
      </c>
      <c r="V1057">
        <v>0</v>
      </c>
      <c r="W1057">
        <v>0</v>
      </c>
      <c r="X1057">
        <v>1</v>
      </c>
      <c r="Z1057">
        <v>0</v>
      </c>
      <c r="AA1057">
        <v>10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1</v>
      </c>
      <c r="AH1057">
        <v>0</v>
      </c>
      <c r="AI1057" t="s">
        <v>550</v>
      </c>
      <c r="AJ1057">
        <v>30.223109999999998</v>
      </c>
      <c r="AK1057" t="s">
        <v>551</v>
      </c>
      <c r="AL1057">
        <v>-89.872005000000001</v>
      </c>
      <c r="AM1057">
        <v>100</v>
      </c>
      <c r="AN1057">
        <v>1400</v>
      </c>
      <c r="AO1057" t="s">
        <v>118</v>
      </c>
      <c r="AP1057">
        <v>49</v>
      </c>
      <c r="AQ1057">
        <v>134</v>
      </c>
      <c r="AR1057">
        <v>-64</v>
      </c>
      <c r="AZ1057">
        <v>1200</v>
      </c>
      <c r="BA1057">
        <v>1</v>
      </c>
      <c r="BB1057" t="str">
        <f t="shared" si="73"/>
        <v xml:space="preserve">N35DC   </v>
      </c>
      <c r="BC1057">
        <v>1</v>
      </c>
      <c r="BE1057">
        <v>0</v>
      </c>
      <c r="BF1057">
        <v>0</v>
      </c>
      <c r="BG1057">
        <v>0</v>
      </c>
      <c r="BH1057">
        <v>1475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"17:48:06.986"</f>
        <v>17:48:06.986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341</v>
      </c>
      <c r="CR1057">
        <v>0</v>
      </c>
      <c r="CW1057">
        <v>16771141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"10/21/2020 17:47:59.066"</f>
        <v>10/21/2020 17:47:59.066</v>
      </c>
      <c r="C1058" t="str">
        <f t="shared" si="72"/>
        <v>FFDFD3C0</v>
      </c>
      <c r="D1058" t="s">
        <v>128</v>
      </c>
      <c r="E1058">
        <v>9</v>
      </c>
      <c r="H1058">
        <v>257</v>
      </c>
      <c r="I1058" t="s">
        <v>129</v>
      </c>
      <c r="J1058" t="s">
        <v>126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"17:48:06.984"</f>
        <v>17:48:06.984</v>
      </c>
      <c r="T1058" t="str">
        <f>"17:48:06.584"</f>
        <v>17:48:06.584</v>
      </c>
      <c r="U1058" t="str">
        <f t="shared" si="71"/>
        <v>A3E2C2</v>
      </c>
      <c r="V1058">
        <v>0</v>
      </c>
      <c r="W1058">
        <v>0</v>
      </c>
      <c r="X1058">
        <v>1</v>
      </c>
      <c r="Z1058">
        <v>0</v>
      </c>
      <c r="AA1058">
        <v>10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1</v>
      </c>
      <c r="AH1058">
        <v>0</v>
      </c>
      <c r="AI1058" t="s">
        <v>550</v>
      </c>
      <c r="AJ1058">
        <v>30.223109999999998</v>
      </c>
      <c r="AK1058" t="s">
        <v>551</v>
      </c>
      <c r="AL1058">
        <v>-89.872005000000001</v>
      </c>
      <c r="AM1058">
        <v>100</v>
      </c>
      <c r="AN1058">
        <v>1400</v>
      </c>
      <c r="AO1058" t="s">
        <v>118</v>
      </c>
      <c r="AP1058">
        <v>49</v>
      </c>
      <c r="AQ1058">
        <v>134</v>
      </c>
      <c r="AR1058">
        <v>-64</v>
      </c>
      <c r="AZ1058">
        <v>1200</v>
      </c>
      <c r="BA1058">
        <v>1</v>
      </c>
      <c r="BB1058" t="str">
        <f t="shared" si="73"/>
        <v xml:space="preserve">N35DC   </v>
      </c>
      <c r="BC1058">
        <v>1</v>
      </c>
      <c r="BE1058">
        <v>0</v>
      </c>
      <c r="BF1058">
        <v>0</v>
      </c>
      <c r="BG1058">
        <v>0</v>
      </c>
      <c r="BH1058">
        <v>1475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"17:48:06.986"</f>
        <v>17:48:06.986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341</v>
      </c>
      <c r="CR1058">
        <v>0</v>
      </c>
      <c r="CW1058">
        <v>16771141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"10/21/2020 17:47:59.066"</f>
        <v>10/21/2020 17:47:59.066</v>
      </c>
      <c r="C1059" t="str">
        <f t="shared" si="72"/>
        <v>FFDFD3C0</v>
      </c>
      <c r="D1059" t="s">
        <v>130</v>
      </c>
      <c r="E1059">
        <v>3</v>
      </c>
      <c r="F1059">
        <v>2003</v>
      </c>
      <c r="G1059" t="s">
        <v>131</v>
      </c>
      <c r="J1059" t="s">
        <v>132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"17:48:06.984"</f>
        <v>17:48:06.984</v>
      </c>
      <c r="T1059" t="str">
        <f>"17:48:06.584"</f>
        <v>17:48:06.584</v>
      </c>
      <c r="U1059" t="str">
        <f t="shared" si="71"/>
        <v>A3E2C2</v>
      </c>
      <c r="V1059">
        <v>0</v>
      </c>
      <c r="W1059">
        <v>0</v>
      </c>
      <c r="X1059">
        <v>1</v>
      </c>
      <c r="Z1059">
        <v>0</v>
      </c>
      <c r="AA1059">
        <v>10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1</v>
      </c>
      <c r="AH1059">
        <v>0</v>
      </c>
      <c r="AI1059" t="s">
        <v>550</v>
      </c>
      <c r="AJ1059">
        <v>30.223109999999998</v>
      </c>
      <c r="AK1059" t="s">
        <v>551</v>
      </c>
      <c r="AL1059">
        <v>-89.872005000000001</v>
      </c>
      <c r="AM1059">
        <v>100</v>
      </c>
      <c r="AN1059">
        <v>1400</v>
      </c>
      <c r="AO1059" t="s">
        <v>118</v>
      </c>
      <c r="AP1059">
        <v>49</v>
      </c>
      <c r="AQ1059">
        <v>134</v>
      </c>
      <c r="AR1059">
        <v>-64</v>
      </c>
      <c r="AZ1059">
        <v>1200</v>
      </c>
      <c r="BA1059">
        <v>1</v>
      </c>
      <c r="BB1059" t="str">
        <f t="shared" si="73"/>
        <v xml:space="preserve">N35DC   </v>
      </c>
      <c r="BC1059">
        <v>1</v>
      </c>
      <c r="BE1059">
        <v>0</v>
      </c>
      <c r="BF1059">
        <v>0</v>
      </c>
      <c r="BG1059">
        <v>0</v>
      </c>
      <c r="BH1059">
        <v>1475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"17:48:06.986"</f>
        <v>17:48:06.986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341</v>
      </c>
      <c r="CR1059">
        <v>0</v>
      </c>
      <c r="CW1059">
        <v>16771141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"10/21/2020 17:48:02.129"</f>
        <v>10/21/2020 17:48:02.129</v>
      </c>
      <c r="C1060" t="str">
        <f t="shared" si="72"/>
        <v>FFDFD3C0</v>
      </c>
      <c r="D1060" t="s">
        <v>128</v>
      </c>
      <c r="E1060">
        <v>9</v>
      </c>
      <c r="H1060">
        <v>257</v>
      </c>
      <c r="I1060" t="s">
        <v>129</v>
      </c>
      <c r="J1060" t="s">
        <v>126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"17:48:10.039"</f>
        <v>17:48:10.039</v>
      </c>
      <c r="T1060" t="str">
        <f>"17:48:09.839"</f>
        <v>17:48:09.839</v>
      </c>
      <c r="U1060" t="str">
        <f t="shared" si="71"/>
        <v>A3E2C2</v>
      </c>
      <c r="V1060">
        <v>0</v>
      </c>
      <c r="W1060">
        <v>0</v>
      </c>
      <c r="X1060">
        <v>1</v>
      </c>
      <c r="Z1060">
        <v>0</v>
      </c>
      <c r="AA1060">
        <v>10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1</v>
      </c>
      <c r="AH1060">
        <v>0</v>
      </c>
      <c r="AI1060" t="s">
        <v>552</v>
      </c>
      <c r="AJ1060">
        <v>30.225041000000001</v>
      </c>
      <c r="AK1060" t="s">
        <v>553</v>
      </c>
      <c r="AL1060">
        <v>-89.871233000000004</v>
      </c>
      <c r="AM1060">
        <v>100</v>
      </c>
      <c r="AN1060">
        <v>1400</v>
      </c>
      <c r="AO1060" t="s">
        <v>118</v>
      </c>
      <c r="AP1060">
        <v>48</v>
      </c>
      <c r="AQ1060">
        <v>134</v>
      </c>
      <c r="AR1060">
        <v>64</v>
      </c>
      <c r="AZ1060">
        <v>1200</v>
      </c>
      <c r="BA1060">
        <v>1</v>
      </c>
      <c r="BB1060" t="str">
        <f t="shared" si="73"/>
        <v xml:space="preserve">N35DC   </v>
      </c>
      <c r="BC1060">
        <v>1</v>
      </c>
      <c r="BE1060">
        <v>0</v>
      </c>
      <c r="BF1060">
        <v>0</v>
      </c>
      <c r="BG1060">
        <v>0</v>
      </c>
      <c r="BH1060">
        <v>1475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"17:48:10.046"</f>
        <v>17:48:10.046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341</v>
      </c>
      <c r="CR1060">
        <v>0</v>
      </c>
      <c r="CW1060">
        <v>16773478</v>
      </c>
      <c r="CY1060">
        <v>1</v>
      </c>
      <c r="CZ1060">
        <v>0</v>
      </c>
      <c r="DA1060">
        <v>0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"10/21/2020 17:48:02.129"</f>
        <v>10/21/2020 17:48:02.129</v>
      </c>
      <c r="C1061" t="str">
        <f t="shared" si="72"/>
        <v>FFDFD3C0</v>
      </c>
      <c r="D1061" t="s">
        <v>113</v>
      </c>
      <c r="E1061">
        <v>4</v>
      </c>
      <c r="H1061">
        <v>162</v>
      </c>
      <c r="I1061" t="s">
        <v>114</v>
      </c>
      <c r="J1061" t="s">
        <v>115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"17:48:10.039"</f>
        <v>17:48:10.039</v>
      </c>
      <c r="T1061" t="str">
        <f>"17:48:09.839"</f>
        <v>17:48:09.839</v>
      </c>
      <c r="U1061" t="str">
        <f t="shared" si="71"/>
        <v>A3E2C2</v>
      </c>
      <c r="V1061">
        <v>0</v>
      </c>
      <c r="W1061">
        <v>0</v>
      </c>
      <c r="X1061">
        <v>1</v>
      </c>
      <c r="Z1061">
        <v>0</v>
      </c>
      <c r="AA1061">
        <v>10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1</v>
      </c>
      <c r="AH1061">
        <v>0</v>
      </c>
      <c r="AI1061" t="s">
        <v>552</v>
      </c>
      <c r="AJ1061">
        <v>30.225041000000001</v>
      </c>
      <c r="AK1061" t="s">
        <v>553</v>
      </c>
      <c r="AL1061">
        <v>-89.871233000000004</v>
      </c>
      <c r="AM1061">
        <v>100</v>
      </c>
      <c r="AN1061">
        <v>1400</v>
      </c>
      <c r="AO1061" t="s">
        <v>118</v>
      </c>
      <c r="AP1061">
        <v>48</v>
      </c>
      <c r="AQ1061">
        <v>134</v>
      </c>
      <c r="AR1061">
        <v>64</v>
      </c>
      <c r="AZ1061">
        <v>1200</v>
      </c>
      <c r="BA1061">
        <v>1</v>
      </c>
      <c r="BB1061" t="str">
        <f t="shared" si="73"/>
        <v xml:space="preserve">N35DC   </v>
      </c>
      <c r="BC1061">
        <v>1</v>
      </c>
      <c r="BE1061">
        <v>0</v>
      </c>
      <c r="BF1061">
        <v>0</v>
      </c>
      <c r="BG1061">
        <v>0</v>
      </c>
      <c r="BH1061">
        <v>1475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"17:48:10.046"</f>
        <v>17:48:10.046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341</v>
      </c>
      <c r="CR1061">
        <v>0</v>
      </c>
      <c r="CW1061">
        <v>16773478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"10/21/2020 17:48:02.129"</f>
        <v>10/21/2020 17:48:02.129</v>
      </c>
      <c r="C1062" t="str">
        <f t="shared" si="72"/>
        <v>FFDFD3C0</v>
      </c>
      <c r="D1062" t="s">
        <v>130</v>
      </c>
      <c r="E1062">
        <v>3</v>
      </c>
      <c r="F1062">
        <v>2003</v>
      </c>
      <c r="G1062" t="s">
        <v>131</v>
      </c>
      <c r="J1062" t="s">
        <v>132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"17:48:10.039"</f>
        <v>17:48:10.039</v>
      </c>
      <c r="T1062" t="str">
        <f>"17:48:09.839"</f>
        <v>17:48:09.839</v>
      </c>
      <c r="U1062" t="str">
        <f t="shared" si="71"/>
        <v>A3E2C2</v>
      </c>
      <c r="V1062">
        <v>0</v>
      </c>
      <c r="W1062">
        <v>0</v>
      </c>
      <c r="X1062">
        <v>1</v>
      </c>
      <c r="Z1062">
        <v>0</v>
      </c>
      <c r="AA1062">
        <v>10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1</v>
      </c>
      <c r="AH1062">
        <v>0</v>
      </c>
      <c r="AI1062" t="s">
        <v>552</v>
      </c>
      <c r="AJ1062">
        <v>30.225041000000001</v>
      </c>
      <c r="AK1062" t="s">
        <v>553</v>
      </c>
      <c r="AL1062">
        <v>-89.871233000000004</v>
      </c>
      <c r="AM1062">
        <v>100</v>
      </c>
      <c r="AN1062">
        <v>1400</v>
      </c>
      <c r="AO1062" t="s">
        <v>118</v>
      </c>
      <c r="AP1062">
        <v>48</v>
      </c>
      <c r="AQ1062">
        <v>134</v>
      </c>
      <c r="AR1062">
        <v>64</v>
      </c>
      <c r="AZ1062">
        <v>1200</v>
      </c>
      <c r="BA1062">
        <v>1</v>
      </c>
      <c r="BB1062" t="str">
        <f t="shared" si="73"/>
        <v xml:space="preserve">N35DC   </v>
      </c>
      <c r="BC1062">
        <v>1</v>
      </c>
      <c r="BE1062">
        <v>0</v>
      </c>
      <c r="BF1062">
        <v>0</v>
      </c>
      <c r="BG1062">
        <v>0</v>
      </c>
      <c r="BH1062">
        <v>1475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"17:48:10.046"</f>
        <v>17:48:10.046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341</v>
      </c>
      <c r="CR1062">
        <v>0</v>
      </c>
      <c r="CW1062">
        <v>16773478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"10/21/2020 17:48:02.129"</f>
        <v>10/21/2020 17:48:02.129</v>
      </c>
      <c r="C1063" t="str">
        <f t="shared" si="72"/>
        <v>FFDFD3C0</v>
      </c>
      <c r="D1063" t="s">
        <v>124</v>
      </c>
      <c r="E1063">
        <v>2</v>
      </c>
      <c r="H1063">
        <v>14</v>
      </c>
      <c r="I1063" t="s">
        <v>125</v>
      </c>
      <c r="J1063" t="s">
        <v>126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"17:48:10.039"</f>
        <v>17:48:10.039</v>
      </c>
      <c r="T1063" t="str">
        <f>"17:48:09.839"</f>
        <v>17:48:09.839</v>
      </c>
      <c r="U1063" t="str">
        <f t="shared" si="71"/>
        <v>A3E2C2</v>
      </c>
      <c r="V1063">
        <v>0</v>
      </c>
      <c r="W1063">
        <v>0</v>
      </c>
      <c r="X1063">
        <v>1</v>
      </c>
      <c r="Z1063">
        <v>0</v>
      </c>
      <c r="AA1063">
        <v>10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1</v>
      </c>
      <c r="AH1063">
        <v>0</v>
      </c>
      <c r="AI1063" t="s">
        <v>552</v>
      </c>
      <c r="AJ1063">
        <v>30.225041000000001</v>
      </c>
      <c r="AK1063" t="s">
        <v>553</v>
      </c>
      <c r="AL1063">
        <v>-89.871233000000004</v>
      </c>
      <c r="AM1063">
        <v>100</v>
      </c>
      <c r="AN1063">
        <v>1400</v>
      </c>
      <c r="AO1063" t="s">
        <v>118</v>
      </c>
      <c r="AP1063">
        <v>48</v>
      </c>
      <c r="AQ1063">
        <v>134</v>
      </c>
      <c r="AR1063">
        <v>64</v>
      </c>
      <c r="AZ1063">
        <v>1200</v>
      </c>
      <c r="BA1063">
        <v>1</v>
      </c>
      <c r="BB1063" t="str">
        <f t="shared" si="73"/>
        <v xml:space="preserve">N35DC   </v>
      </c>
      <c r="BC1063">
        <v>1</v>
      </c>
      <c r="BE1063">
        <v>0</v>
      </c>
      <c r="BF1063">
        <v>0</v>
      </c>
      <c r="BG1063">
        <v>0</v>
      </c>
      <c r="BH1063">
        <v>1475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"17:48:10.046"</f>
        <v>17:48:10.046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341</v>
      </c>
      <c r="CR1063">
        <v>0</v>
      </c>
      <c r="CW1063">
        <v>16773478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"10/21/2020 17:48:02.129"</f>
        <v>10/21/2020 17:48:02.129</v>
      </c>
      <c r="C1064" t="str">
        <f t="shared" si="72"/>
        <v>FFDFD3C0</v>
      </c>
      <c r="D1064" t="s">
        <v>133</v>
      </c>
      <c r="E1064">
        <v>1</v>
      </c>
      <c r="F1064">
        <v>1001</v>
      </c>
      <c r="G1064" t="s">
        <v>114</v>
      </c>
      <c r="J1064" t="s">
        <v>134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"17:48:10.039"</f>
        <v>17:48:10.039</v>
      </c>
      <c r="T1064" t="str">
        <f>"17:48:09.839"</f>
        <v>17:48:09.839</v>
      </c>
      <c r="U1064" t="str">
        <f t="shared" si="71"/>
        <v>A3E2C2</v>
      </c>
      <c r="V1064">
        <v>0</v>
      </c>
      <c r="W1064">
        <v>0</v>
      </c>
      <c r="X1064">
        <v>1</v>
      </c>
      <c r="Z1064">
        <v>0</v>
      </c>
      <c r="AA1064">
        <v>10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1</v>
      </c>
      <c r="AH1064">
        <v>0</v>
      </c>
      <c r="AI1064" t="s">
        <v>552</v>
      </c>
      <c r="AJ1064">
        <v>30.225041000000001</v>
      </c>
      <c r="AK1064" t="s">
        <v>553</v>
      </c>
      <c r="AL1064">
        <v>-89.871233000000004</v>
      </c>
      <c r="AM1064">
        <v>100</v>
      </c>
      <c r="AN1064">
        <v>1400</v>
      </c>
      <c r="AO1064" t="s">
        <v>118</v>
      </c>
      <c r="AP1064">
        <v>48</v>
      </c>
      <c r="AQ1064">
        <v>134</v>
      </c>
      <c r="AR1064">
        <v>64</v>
      </c>
      <c r="AZ1064">
        <v>1200</v>
      </c>
      <c r="BA1064">
        <v>1</v>
      </c>
      <c r="BB1064" t="str">
        <f t="shared" si="73"/>
        <v xml:space="preserve">N35DC   </v>
      </c>
      <c r="BC1064">
        <v>1</v>
      </c>
      <c r="BE1064">
        <v>0</v>
      </c>
      <c r="BF1064">
        <v>0</v>
      </c>
      <c r="BG1064">
        <v>0</v>
      </c>
      <c r="BH1064">
        <v>1475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"17:48:10.046"</f>
        <v>17:48:10.046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341</v>
      </c>
      <c r="CR1064">
        <v>0</v>
      </c>
      <c r="CW1064">
        <v>16773478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"10/21/2020 17:48:03.039"</f>
        <v>10/21/2020 17:48:03.039</v>
      </c>
      <c r="C1065" t="str">
        <f t="shared" si="72"/>
        <v>FFDFD3C0</v>
      </c>
      <c r="D1065" t="s">
        <v>128</v>
      </c>
      <c r="E1065">
        <v>9</v>
      </c>
      <c r="H1065">
        <v>257</v>
      </c>
      <c r="I1065" t="s">
        <v>129</v>
      </c>
      <c r="J1065" t="s">
        <v>126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"17:48:10.945"</f>
        <v>17:48:10.945</v>
      </c>
      <c r="T1065" t="str">
        <f>"17:48:10.445"</f>
        <v>17:48:10.445</v>
      </c>
      <c r="U1065" t="str">
        <f t="shared" si="71"/>
        <v>A3E2C2</v>
      </c>
      <c r="V1065">
        <v>0</v>
      </c>
      <c r="W1065">
        <v>0</v>
      </c>
      <c r="X1065">
        <v>1</v>
      </c>
      <c r="Z1065">
        <v>0</v>
      </c>
      <c r="AA1065">
        <v>10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1</v>
      </c>
      <c r="AH1065">
        <v>0</v>
      </c>
      <c r="AI1065" t="s">
        <v>554</v>
      </c>
      <c r="AJ1065">
        <v>30.225577000000001</v>
      </c>
      <c r="AK1065" t="s">
        <v>555</v>
      </c>
      <c r="AL1065">
        <v>-89.871018000000007</v>
      </c>
      <c r="AM1065">
        <v>100</v>
      </c>
      <c r="AN1065">
        <v>1400</v>
      </c>
      <c r="AO1065" t="s">
        <v>118</v>
      </c>
      <c r="AP1065">
        <v>48</v>
      </c>
      <c r="AQ1065">
        <v>134</v>
      </c>
      <c r="AR1065">
        <v>64</v>
      </c>
      <c r="AZ1065">
        <v>1200</v>
      </c>
      <c r="BA1065">
        <v>1</v>
      </c>
      <c r="BB1065" t="str">
        <f t="shared" si="73"/>
        <v xml:space="preserve">N35DC   </v>
      </c>
      <c r="BC1065">
        <v>1</v>
      </c>
      <c r="BE1065">
        <v>0</v>
      </c>
      <c r="BF1065">
        <v>0</v>
      </c>
      <c r="BG1065">
        <v>0</v>
      </c>
      <c r="BH1065">
        <v>1475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"17:48:10.946"</f>
        <v>17:48:10.946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341</v>
      </c>
      <c r="CR1065">
        <v>0</v>
      </c>
      <c r="CW1065">
        <v>16774139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"10/21/2020 17:48:03.039"</f>
        <v>10/21/2020 17:48:03.039</v>
      </c>
      <c r="C1066" t="str">
        <f t="shared" si="72"/>
        <v>FFDFD3C0</v>
      </c>
      <c r="D1066" t="s">
        <v>113</v>
      </c>
      <c r="E1066">
        <v>4</v>
      </c>
      <c r="H1066">
        <v>162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"17:48:10.945"</f>
        <v>17:48:10.945</v>
      </c>
      <c r="T1066" t="str">
        <f>"17:48:10.445"</f>
        <v>17:48:10.445</v>
      </c>
      <c r="U1066" t="str">
        <f t="shared" si="71"/>
        <v>A3E2C2</v>
      </c>
      <c r="V1066">
        <v>0</v>
      </c>
      <c r="W1066">
        <v>0</v>
      </c>
      <c r="X1066">
        <v>1</v>
      </c>
      <c r="Z1066">
        <v>0</v>
      </c>
      <c r="AA1066">
        <v>10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1</v>
      </c>
      <c r="AH1066">
        <v>0</v>
      </c>
      <c r="AI1066" t="s">
        <v>554</v>
      </c>
      <c r="AJ1066">
        <v>30.225577000000001</v>
      </c>
      <c r="AK1066" t="s">
        <v>555</v>
      </c>
      <c r="AL1066">
        <v>-89.871018000000007</v>
      </c>
      <c r="AM1066">
        <v>100</v>
      </c>
      <c r="AN1066">
        <v>1400</v>
      </c>
      <c r="AO1066" t="s">
        <v>118</v>
      </c>
      <c r="AP1066">
        <v>48</v>
      </c>
      <c r="AQ1066">
        <v>134</v>
      </c>
      <c r="AR1066">
        <v>64</v>
      </c>
      <c r="AZ1066">
        <v>1200</v>
      </c>
      <c r="BA1066">
        <v>1</v>
      </c>
      <c r="BB1066" t="str">
        <f t="shared" si="73"/>
        <v xml:space="preserve">N35DC   </v>
      </c>
      <c r="BC1066">
        <v>1</v>
      </c>
      <c r="BE1066">
        <v>0</v>
      </c>
      <c r="BF1066">
        <v>0</v>
      </c>
      <c r="BG1066">
        <v>0</v>
      </c>
      <c r="BH1066">
        <v>1475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"17:48:10.946"</f>
        <v>17:48:10.946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341</v>
      </c>
      <c r="CR1066">
        <v>0</v>
      </c>
      <c r="CW1066">
        <v>16774139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"10/21/2020 17:48:03.039"</f>
        <v>10/21/2020 17:48:03.039</v>
      </c>
      <c r="C1067" t="str">
        <f t="shared" si="72"/>
        <v>FFDFD3C0</v>
      </c>
      <c r="D1067" t="s">
        <v>130</v>
      </c>
      <c r="E1067">
        <v>3</v>
      </c>
      <c r="F1067">
        <v>2003</v>
      </c>
      <c r="G1067" t="s">
        <v>131</v>
      </c>
      <c r="J1067" t="s">
        <v>132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"17:48:10.945"</f>
        <v>17:48:10.945</v>
      </c>
      <c r="T1067" t="str">
        <f>"17:48:10.445"</f>
        <v>17:48:10.445</v>
      </c>
      <c r="U1067" t="str">
        <f t="shared" si="71"/>
        <v>A3E2C2</v>
      </c>
      <c r="V1067">
        <v>0</v>
      </c>
      <c r="W1067">
        <v>0</v>
      </c>
      <c r="X1067">
        <v>1</v>
      </c>
      <c r="Z1067">
        <v>0</v>
      </c>
      <c r="AA1067">
        <v>10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1</v>
      </c>
      <c r="AH1067">
        <v>0</v>
      </c>
      <c r="AI1067" t="s">
        <v>554</v>
      </c>
      <c r="AJ1067">
        <v>30.225577000000001</v>
      </c>
      <c r="AK1067" t="s">
        <v>555</v>
      </c>
      <c r="AL1067">
        <v>-89.871018000000007</v>
      </c>
      <c r="AM1067">
        <v>100</v>
      </c>
      <c r="AN1067">
        <v>1400</v>
      </c>
      <c r="AO1067" t="s">
        <v>118</v>
      </c>
      <c r="AP1067">
        <v>48</v>
      </c>
      <c r="AQ1067">
        <v>134</v>
      </c>
      <c r="AR1067">
        <v>64</v>
      </c>
      <c r="AZ1067">
        <v>1200</v>
      </c>
      <c r="BA1067">
        <v>1</v>
      </c>
      <c r="BB1067" t="str">
        <f t="shared" si="73"/>
        <v xml:space="preserve">N35DC   </v>
      </c>
      <c r="BC1067">
        <v>1</v>
      </c>
      <c r="BE1067">
        <v>0</v>
      </c>
      <c r="BF1067">
        <v>0</v>
      </c>
      <c r="BG1067">
        <v>0</v>
      </c>
      <c r="BH1067">
        <v>1475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"17:48:10.946"</f>
        <v>17:48:10.946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341</v>
      </c>
      <c r="CR1067">
        <v>0</v>
      </c>
      <c r="CW1067">
        <v>16774139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"10/21/2020 17:48:03.039"</f>
        <v>10/21/2020 17:48:03.039</v>
      </c>
      <c r="C1068" t="str">
        <f t="shared" si="72"/>
        <v>FFDFD3C0</v>
      </c>
      <c r="D1068" t="s">
        <v>124</v>
      </c>
      <c r="E1068">
        <v>2</v>
      </c>
      <c r="H1068">
        <v>14</v>
      </c>
      <c r="I1068" t="s">
        <v>125</v>
      </c>
      <c r="J1068" t="s">
        <v>126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"17:48:10.945"</f>
        <v>17:48:10.945</v>
      </c>
      <c r="T1068" t="str">
        <f>"17:48:10.445"</f>
        <v>17:48:10.445</v>
      </c>
      <c r="U1068" t="str">
        <f t="shared" si="71"/>
        <v>A3E2C2</v>
      </c>
      <c r="V1068">
        <v>0</v>
      </c>
      <c r="W1068">
        <v>0</v>
      </c>
      <c r="X1068">
        <v>1</v>
      </c>
      <c r="Z1068">
        <v>0</v>
      </c>
      <c r="AA1068">
        <v>10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1</v>
      </c>
      <c r="AH1068">
        <v>0</v>
      </c>
      <c r="AI1068" t="s">
        <v>554</v>
      </c>
      <c r="AJ1068">
        <v>30.225577000000001</v>
      </c>
      <c r="AK1068" t="s">
        <v>555</v>
      </c>
      <c r="AL1068">
        <v>-89.871018000000007</v>
      </c>
      <c r="AM1068">
        <v>100</v>
      </c>
      <c r="AN1068">
        <v>1400</v>
      </c>
      <c r="AO1068" t="s">
        <v>118</v>
      </c>
      <c r="AP1068">
        <v>48</v>
      </c>
      <c r="AQ1068">
        <v>134</v>
      </c>
      <c r="AR1068">
        <v>64</v>
      </c>
      <c r="AZ1068">
        <v>1200</v>
      </c>
      <c r="BA1068">
        <v>1</v>
      </c>
      <c r="BB1068" t="str">
        <f t="shared" si="73"/>
        <v xml:space="preserve">N35DC   </v>
      </c>
      <c r="BC1068">
        <v>1</v>
      </c>
      <c r="BE1068">
        <v>0</v>
      </c>
      <c r="BF1068">
        <v>0</v>
      </c>
      <c r="BG1068">
        <v>0</v>
      </c>
      <c r="BH1068">
        <v>1475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"17:48:10.946"</f>
        <v>17:48:10.946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341</v>
      </c>
      <c r="CR1068">
        <v>0</v>
      </c>
      <c r="CW1068">
        <v>16774139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"10/21/2020 17:48:03.039"</f>
        <v>10/21/2020 17:48:03.039</v>
      </c>
      <c r="C1069" t="str">
        <f t="shared" si="72"/>
        <v>FFDFD3C0</v>
      </c>
      <c r="D1069" t="s">
        <v>133</v>
      </c>
      <c r="E1069">
        <v>1</v>
      </c>
      <c r="F1069">
        <v>1001</v>
      </c>
      <c r="G1069" t="s">
        <v>114</v>
      </c>
      <c r="J1069" t="s">
        <v>134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"17:48:10.945"</f>
        <v>17:48:10.945</v>
      </c>
      <c r="T1069" t="str">
        <f>"17:48:10.445"</f>
        <v>17:48:10.445</v>
      </c>
      <c r="U1069" t="str">
        <f t="shared" si="71"/>
        <v>A3E2C2</v>
      </c>
      <c r="V1069">
        <v>0</v>
      </c>
      <c r="W1069">
        <v>0</v>
      </c>
      <c r="X1069">
        <v>1</v>
      </c>
      <c r="Z1069">
        <v>0</v>
      </c>
      <c r="AA1069">
        <v>10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1</v>
      </c>
      <c r="AH1069">
        <v>0</v>
      </c>
      <c r="AI1069" t="s">
        <v>554</v>
      </c>
      <c r="AJ1069">
        <v>30.225577000000001</v>
      </c>
      <c r="AK1069" t="s">
        <v>555</v>
      </c>
      <c r="AL1069">
        <v>-89.871018000000007</v>
      </c>
      <c r="AM1069">
        <v>100</v>
      </c>
      <c r="AN1069">
        <v>1400</v>
      </c>
      <c r="AO1069" t="s">
        <v>118</v>
      </c>
      <c r="AP1069">
        <v>48</v>
      </c>
      <c r="AQ1069">
        <v>134</v>
      </c>
      <c r="AR1069">
        <v>64</v>
      </c>
      <c r="AZ1069">
        <v>1200</v>
      </c>
      <c r="BA1069">
        <v>1</v>
      </c>
      <c r="BB1069" t="str">
        <f t="shared" si="73"/>
        <v xml:space="preserve">N35DC   </v>
      </c>
      <c r="BC1069">
        <v>1</v>
      </c>
      <c r="BE1069">
        <v>0</v>
      </c>
      <c r="BF1069">
        <v>0</v>
      </c>
      <c r="BG1069">
        <v>0</v>
      </c>
      <c r="BH1069">
        <v>1475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"17:48:10.946"</f>
        <v>17:48:10.946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341</v>
      </c>
      <c r="CR1069">
        <v>0</v>
      </c>
      <c r="CW1069">
        <v>16774139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"10/21/2020 17:48:05.124"</f>
        <v>10/21/2020 17:48:05.124</v>
      </c>
      <c r="C1070" t="str">
        <f t="shared" si="72"/>
        <v>FFDFD3C0</v>
      </c>
      <c r="D1070" t="s">
        <v>133</v>
      </c>
      <c r="E1070">
        <v>1</v>
      </c>
      <c r="F1070">
        <v>1001</v>
      </c>
      <c r="G1070" t="s">
        <v>114</v>
      </c>
      <c r="J1070" t="s">
        <v>134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"17:48:13.023"</f>
        <v>17:48:13.023</v>
      </c>
      <c r="T1070" t="str">
        <f>"17:48:12.623"</f>
        <v>17:48:12.623</v>
      </c>
      <c r="U1070" t="str">
        <f t="shared" si="71"/>
        <v>A3E2C2</v>
      </c>
      <c r="V1070">
        <v>0</v>
      </c>
      <c r="W1070">
        <v>0</v>
      </c>
      <c r="X1070">
        <v>1</v>
      </c>
      <c r="Z1070">
        <v>0</v>
      </c>
      <c r="AA1070">
        <v>10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1</v>
      </c>
      <c r="AH1070">
        <v>0</v>
      </c>
      <c r="AI1070" t="s">
        <v>556</v>
      </c>
      <c r="AJ1070">
        <v>30.226842999999999</v>
      </c>
      <c r="AK1070" t="s">
        <v>557</v>
      </c>
      <c r="AL1070">
        <v>-89.870480999999998</v>
      </c>
      <c r="AM1070">
        <v>100</v>
      </c>
      <c r="AN1070">
        <v>1400</v>
      </c>
      <c r="AO1070" t="s">
        <v>118</v>
      </c>
      <c r="AP1070">
        <v>47</v>
      </c>
      <c r="AQ1070">
        <v>133</v>
      </c>
      <c r="AR1070">
        <v>192</v>
      </c>
      <c r="AZ1070">
        <v>1200</v>
      </c>
      <c r="BA1070">
        <v>1</v>
      </c>
      <c r="BB1070" t="str">
        <f t="shared" si="73"/>
        <v xml:space="preserve">N35DC   </v>
      </c>
      <c r="BC1070">
        <v>1</v>
      </c>
      <c r="BE1070">
        <v>0</v>
      </c>
      <c r="BF1070">
        <v>0</v>
      </c>
      <c r="BG1070">
        <v>0</v>
      </c>
      <c r="BH1070">
        <v>1475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"17:48:13.031"</f>
        <v>17:48:13.031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341</v>
      </c>
      <c r="CR1070">
        <v>0</v>
      </c>
      <c r="CW1070">
        <v>16775679</v>
      </c>
      <c r="CY1070">
        <v>1</v>
      </c>
      <c r="CZ1070">
        <v>0</v>
      </c>
      <c r="DA1070">
        <v>0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"10/21/2020 17:48:05.124"</f>
        <v>10/21/2020 17:48:05.124</v>
      </c>
      <c r="C1071" t="str">
        <f t="shared" si="72"/>
        <v>FFDFD3C0</v>
      </c>
      <c r="D1071" t="s">
        <v>124</v>
      </c>
      <c r="E1071">
        <v>2</v>
      </c>
      <c r="H1071">
        <v>14</v>
      </c>
      <c r="I1071" t="s">
        <v>125</v>
      </c>
      <c r="J1071" t="s">
        <v>126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"17:48:13.023"</f>
        <v>17:48:13.023</v>
      </c>
      <c r="T1071" t="str">
        <f>"17:48:12.623"</f>
        <v>17:48:12.623</v>
      </c>
      <c r="U1071" t="str">
        <f t="shared" si="71"/>
        <v>A3E2C2</v>
      </c>
      <c r="V1071">
        <v>0</v>
      </c>
      <c r="W1071">
        <v>0</v>
      </c>
      <c r="X1071">
        <v>1</v>
      </c>
      <c r="Z1071">
        <v>0</v>
      </c>
      <c r="AA1071">
        <v>10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1</v>
      </c>
      <c r="AH1071">
        <v>0</v>
      </c>
      <c r="AI1071" t="s">
        <v>556</v>
      </c>
      <c r="AJ1071">
        <v>30.226842999999999</v>
      </c>
      <c r="AK1071" t="s">
        <v>557</v>
      </c>
      <c r="AL1071">
        <v>-89.870480999999998</v>
      </c>
      <c r="AM1071">
        <v>100</v>
      </c>
      <c r="AN1071">
        <v>1400</v>
      </c>
      <c r="AO1071" t="s">
        <v>118</v>
      </c>
      <c r="AP1071">
        <v>47</v>
      </c>
      <c r="AQ1071">
        <v>133</v>
      </c>
      <c r="AR1071">
        <v>192</v>
      </c>
      <c r="AZ1071">
        <v>1200</v>
      </c>
      <c r="BA1071">
        <v>1</v>
      </c>
      <c r="BB1071" t="str">
        <f t="shared" si="73"/>
        <v xml:space="preserve">N35DC   </v>
      </c>
      <c r="BC1071">
        <v>1</v>
      </c>
      <c r="BE1071">
        <v>0</v>
      </c>
      <c r="BF1071">
        <v>0</v>
      </c>
      <c r="BG1071">
        <v>0</v>
      </c>
      <c r="BH1071">
        <v>1475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"17:48:13.031"</f>
        <v>17:48:13.031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341</v>
      </c>
      <c r="CR1071">
        <v>0</v>
      </c>
      <c r="CW1071">
        <v>16775679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"10/21/2020 17:48:05.124"</f>
        <v>10/21/2020 17:48:05.124</v>
      </c>
      <c r="C1072" t="str">
        <f t="shared" si="72"/>
        <v>FFDFD3C0</v>
      </c>
      <c r="D1072" t="s">
        <v>128</v>
      </c>
      <c r="E1072">
        <v>9</v>
      </c>
      <c r="H1072">
        <v>257</v>
      </c>
      <c r="I1072" t="s">
        <v>129</v>
      </c>
      <c r="J1072" t="s">
        <v>126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"17:48:13.023"</f>
        <v>17:48:13.023</v>
      </c>
      <c r="T1072" t="str">
        <f>"17:48:12.623"</f>
        <v>17:48:12.623</v>
      </c>
      <c r="U1072" t="str">
        <f t="shared" si="71"/>
        <v>A3E2C2</v>
      </c>
      <c r="V1072">
        <v>0</v>
      </c>
      <c r="W1072">
        <v>0</v>
      </c>
      <c r="X1072">
        <v>1</v>
      </c>
      <c r="Z1072">
        <v>0</v>
      </c>
      <c r="AA1072">
        <v>10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1</v>
      </c>
      <c r="AH1072">
        <v>0</v>
      </c>
      <c r="AI1072" t="s">
        <v>556</v>
      </c>
      <c r="AJ1072">
        <v>30.226842999999999</v>
      </c>
      <c r="AK1072" t="s">
        <v>557</v>
      </c>
      <c r="AL1072">
        <v>-89.870480999999998</v>
      </c>
      <c r="AM1072">
        <v>100</v>
      </c>
      <c r="AN1072">
        <v>1400</v>
      </c>
      <c r="AO1072" t="s">
        <v>118</v>
      </c>
      <c r="AP1072">
        <v>47</v>
      </c>
      <c r="AQ1072">
        <v>133</v>
      </c>
      <c r="AR1072">
        <v>192</v>
      </c>
      <c r="AZ1072">
        <v>1200</v>
      </c>
      <c r="BA1072">
        <v>1</v>
      </c>
      <c r="BB1072" t="str">
        <f t="shared" si="73"/>
        <v xml:space="preserve">N35DC   </v>
      </c>
      <c r="BC1072">
        <v>1</v>
      </c>
      <c r="BE1072">
        <v>0</v>
      </c>
      <c r="BF1072">
        <v>0</v>
      </c>
      <c r="BG1072">
        <v>0</v>
      </c>
      <c r="BH1072">
        <v>1475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"17:48:13.031"</f>
        <v>17:48:13.031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341</v>
      </c>
      <c r="CR1072">
        <v>0</v>
      </c>
      <c r="CW1072">
        <v>16775679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"10/21/2020 17:48:05.124"</f>
        <v>10/21/2020 17:48:05.124</v>
      </c>
      <c r="C1073" t="str">
        <f t="shared" si="72"/>
        <v>FFDFD3C0</v>
      </c>
      <c r="D1073" t="s">
        <v>113</v>
      </c>
      <c r="E1073">
        <v>4</v>
      </c>
      <c r="H1073">
        <v>162</v>
      </c>
      <c r="I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"17:48:13.023"</f>
        <v>17:48:13.023</v>
      </c>
      <c r="T1073" t="str">
        <f>"17:48:12.623"</f>
        <v>17:48:12.623</v>
      </c>
      <c r="U1073" t="str">
        <f t="shared" si="71"/>
        <v>A3E2C2</v>
      </c>
      <c r="V1073">
        <v>0</v>
      </c>
      <c r="W1073">
        <v>0</v>
      </c>
      <c r="X1073">
        <v>1</v>
      </c>
      <c r="Z1073">
        <v>0</v>
      </c>
      <c r="AA1073">
        <v>10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1</v>
      </c>
      <c r="AH1073">
        <v>0</v>
      </c>
      <c r="AI1073" t="s">
        <v>556</v>
      </c>
      <c r="AJ1073">
        <v>30.226842999999999</v>
      </c>
      <c r="AK1073" t="s">
        <v>557</v>
      </c>
      <c r="AL1073">
        <v>-89.870480999999998</v>
      </c>
      <c r="AM1073">
        <v>100</v>
      </c>
      <c r="AN1073">
        <v>1400</v>
      </c>
      <c r="AO1073" t="s">
        <v>118</v>
      </c>
      <c r="AP1073">
        <v>47</v>
      </c>
      <c r="AQ1073">
        <v>133</v>
      </c>
      <c r="AR1073">
        <v>192</v>
      </c>
      <c r="AZ1073">
        <v>1200</v>
      </c>
      <c r="BA1073">
        <v>1</v>
      </c>
      <c r="BB1073" t="str">
        <f t="shared" si="73"/>
        <v xml:space="preserve">N35DC   </v>
      </c>
      <c r="BC1073">
        <v>1</v>
      </c>
      <c r="BE1073">
        <v>0</v>
      </c>
      <c r="BF1073">
        <v>0</v>
      </c>
      <c r="BG1073">
        <v>0</v>
      </c>
      <c r="BH1073">
        <v>1475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"17:48:13.031"</f>
        <v>17:48:13.031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341</v>
      </c>
      <c r="CR1073">
        <v>0</v>
      </c>
      <c r="CW1073">
        <v>16775679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"10/21/2020 17:48:05.124"</f>
        <v>10/21/2020 17:48:05.124</v>
      </c>
      <c r="C1074" t="str">
        <f t="shared" si="72"/>
        <v>FFDFD3C0</v>
      </c>
      <c r="D1074" t="s">
        <v>130</v>
      </c>
      <c r="E1074">
        <v>3</v>
      </c>
      <c r="F1074">
        <v>2003</v>
      </c>
      <c r="G1074" t="s">
        <v>131</v>
      </c>
      <c r="J1074" t="s">
        <v>132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"17:48:13.023"</f>
        <v>17:48:13.023</v>
      </c>
      <c r="T1074" t="str">
        <f>"17:48:12.623"</f>
        <v>17:48:12.623</v>
      </c>
      <c r="U1074" t="str">
        <f t="shared" si="71"/>
        <v>A3E2C2</v>
      </c>
      <c r="V1074">
        <v>0</v>
      </c>
      <c r="W1074">
        <v>0</v>
      </c>
      <c r="X1074">
        <v>1</v>
      </c>
      <c r="Z1074">
        <v>0</v>
      </c>
      <c r="AA1074">
        <v>10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1</v>
      </c>
      <c r="AH1074">
        <v>0</v>
      </c>
      <c r="AI1074" t="s">
        <v>556</v>
      </c>
      <c r="AJ1074">
        <v>30.226842999999999</v>
      </c>
      <c r="AK1074" t="s">
        <v>557</v>
      </c>
      <c r="AL1074">
        <v>-89.870480999999998</v>
      </c>
      <c r="AM1074">
        <v>100</v>
      </c>
      <c r="AN1074">
        <v>1400</v>
      </c>
      <c r="AO1074" t="s">
        <v>118</v>
      </c>
      <c r="AP1074">
        <v>47</v>
      </c>
      <c r="AQ1074">
        <v>133</v>
      </c>
      <c r="AR1074">
        <v>192</v>
      </c>
      <c r="AZ1074">
        <v>1200</v>
      </c>
      <c r="BA1074">
        <v>1</v>
      </c>
      <c r="BB1074" t="str">
        <f t="shared" si="73"/>
        <v xml:space="preserve">N35DC   </v>
      </c>
      <c r="BC1074">
        <v>1</v>
      </c>
      <c r="BE1074">
        <v>0</v>
      </c>
      <c r="BF1074">
        <v>0</v>
      </c>
      <c r="BG1074">
        <v>0</v>
      </c>
      <c r="BH1074">
        <v>1475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"17:48:13.031"</f>
        <v>17:48:13.031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341</v>
      </c>
      <c r="CR1074">
        <v>0</v>
      </c>
      <c r="CW1074">
        <v>16775679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"10/21/2020 17:48:06.073"</f>
        <v>10/21/2020 17:48:06.073</v>
      </c>
      <c r="C1075" t="str">
        <f t="shared" si="72"/>
        <v>FFDFD3C0</v>
      </c>
      <c r="D1075" t="s">
        <v>128</v>
      </c>
      <c r="E1075">
        <v>9</v>
      </c>
      <c r="H1075">
        <v>257</v>
      </c>
      <c r="I1075" t="s">
        <v>129</v>
      </c>
      <c r="J1075" t="s">
        <v>126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"17:48:13.984"</f>
        <v>17:48:13.984</v>
      </c>
      <c r="T1075" t="str">
        <f>"17:48:13.584"</f>
        <v>17:48:13.584</v>
      </c>
      <c r="U1075" t="str">
        <f t="shared" si="71"/>
        <v>A3E2C2</v>
      </c>
      <c r="V1075">
        <v>0</v>
      </c>
      <c r="W1075">
        <v>0</v>
      </c>
      <c r="X1075">
        <v>1</v>
      </c>
      <c r="Z1075">
        <v>0</v>
      </c>
      <c r="AA1075">
        <v>10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1</v>
      </c>
      <c r="AH1075">
        <v>0</v>
      </c>
      <c r="AI1075" t="s">
        <v>558</v>
      </c>
      <c r="AJ1075">
        <v>30.227466</v>
      </c>
      <c r="AK1075" t="s">
        <v>559</v>
      </c>
      <c r="AL1075">
        <v>-89.870203000000004</v>
      </c>
      <c r="AM1075">
        <v>100</v>
      </c>
      <c r="AN1075">
        <v>1400</v>
      </c>
      <c r="AO1075" t="s">
        <v>118</v>
      </c>
      <c r="AP1075">
        <v>47</v>
      </c>
      <c r="AQ1075">
        <v>133</v>
      </c>
      <c r="AR1075">
        <v>192</v>
      </c>
      <c r="AZ1075">
        <v>1200</v>
      </c>
      <c r="BA1075">
        <v>1</v>
      </c>
      <c r="BB1075" t="str">
        <f t="shared" si="73"/>
        <v xml:space="preserve">N35DC   </v>
      </c>
      <c r="BC1075">
        <v>1</v>
      </c>
      <c r="BE1075">
        <v>0</v>
      </c>
      <c r="BF1075">
        <v>0</v>
      </c>
      <c r="BG1075">
        <v>0</v>
      </c>
      <c r="BH1075">
        <v>1475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"17:48:13.990"</f>
        <v>17:48:13.990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341</v>
      </c>
      <c r="CR1075">
        <v>0</v>
      </c>
      <c r="CW1075">
        <v>16776384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"10/21/2020 17:48:06.073"</f>
        <v>10/21/2020 17:48:06.073</v>
      </c>
      <c r="C1076" t="str">
        <f t="shared" si="72"/>
        <v>FFDFD3C0</v>
      </c>
      <c r="D1076" t="s">
        <v>113</v>
      </c>
      <c r="E1076">
        <v>4</v>
      </c>
      <c r="H1076">
        <v>162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"17:48:13.984"</f>
        <v>17:48:13.984</v>
      </c>
      <c r="T1076" t="str">
        <f>"17:48:13.584"</f>
        <v>17:48:13.584</v>
      </c>
      <c r="U1076" t="str">
        <f t="shared" si="71"/>
        <v>A3E2C2</v>
      </c>
      <c r="V1076">
        <v>0</v>
      </c>
      <c r="W1076">
        <v>0</v>
      </c>
      <c r="X1076">
        <v>1</v>
      </c>
      <c r="Z1076">
        <v>0</v>
      </c>
      <c r="AA1076">
        <v>10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1</v>
      </c>
      <c r="AH1076">
        <v>0</v>
      </c>
      <c r="AI1076" t="s">
        <v>558</v>
      </c>
      <c r="AJ1076">
        <v>30.227466</v>
      </c>
      <c r="AK1076" t="s">
        <v>559</v>
      </c>
      <c r="AL1076">
        <v>-89.870203000000004</v>
      </c>
      <c r="AM1076">
        <v>100</v>
      </c>
      <c r="AN1076">
        <v>1400</v>
      </c>
      <c r="AO1076" t="s">
        <v>118</v>
      </c>
      <c r="AP1076">
        <v>47</v>
      </c>
      <c r="AQ1076">
        <v>133</v>
      </c>
      <c r="AR1076">
        <v>192</v>
      </c>
      <c r="AZ1076">
        <v>1200</v>
      </c>
      <c r="BA1076">
        <v>1</v>
      </c>
      <c r="BB1076" t="str">
        <f t="shared" si="73"/>
        <v xml:space="preserve">N35DC   </v>
      </c>
      <c r="BC1076">
        <v>1</v>
      </c>
      <c r="BE1076">
        <v>0</v>
      </c>
      <c r="BF1076">
        <v>0</v>
      </c>
      <c r="BG1076">
        <v>0</v>
      </c>
      <c r="BH1076">
        <v>1475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"17:48:13.990"</f>
        <v>17:48:13.990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341</v>
      </c>
      <c r="CR1076">
        <v>0</v>
      </c>
      <c r="CW1076">
        <v>16776384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"10/21/2020 17:48:06.073"</f>
        <v>10/21/2020 17:48:06.073</v>
      </c>
      <c r="C1077" t="str">
        <f t="shared" si="72"/>
        <v>FFDFD3C0</v>
      </c>
      <c r="D1077" t="s">
        <v>130</v>
      </c>
      <c r="E1077">
        <v>3</v>
      </c>
      <c r="F1077">
        <v>2003</v>
      </c>
      <c r="G1077" t="s">
        <v>131</v>
      </c>
      <c r="J1077" t="s">
        <v>132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"17:48:13.984"</f>
        <v>17:48:13.984</v>
      </c>
      <c r="T1077" t="str">
        <f>"17:48:13.584"</f>
        <v>17:48:13.584</v>
      </c>
      <c r="U1077" t="str">
        <f t="shared" si="71"/>
        <v>A3E2C2</v>
      </c>
      <c r="V1077">
        <v>0</v>
      </c>
      <c r="W1077">
        <v>0</v>
      </c>
      <c r="X1077">
        <v>1</v>
      </c>
      <c r="Z1077">
        <v>0</v>
      </c>
      <c r="AA1077">
        <v>10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1</v>
      </c>
      <c r="AH1077">
        <v>0</v>
      </c>
      <c r="AI1077" t="s">
        <v>558</v>
      </c>
      <c r="AJ1077">
        <v>30.227466</v>
      </c>
      <c r="AK1077" t="s">
        <v>559</v>
      </c>
      <c r="AL1077">
        <v>-89.870203000000004</v>
      </c>
      <c r="AM1077">
        <v>100</v>
      </c>
      <c r="AN1077">
        <v>1400</v>
      </c>
      <c r="AO1077" t="s">
        <v>118</v>
      </c>
      <c r="AP1077">
        <v>47</v>
      </c>
      <c r="AQ1077">
        <v>133</v>
      </c>
      <c r="AR1077">
        <v>192</v>
      </c>
      <c r="AZ1077">
        <v>1200</v>
      </c>
      <c r="BA1077">
        <v>1</v>
      </c>
      <c r="BB1077" t="str">
        <f t="shared" si="73"/>
        <v xml:space="preserve">N35DC   </v>
      </c>
      <c r="BC1077">
        <v>1</v>
      </c>
      <c r="BE1077">
        <v>0</v>
      </c>
      <c r="BF1077">
        <v>0</v>
      </c>
      <c r="BG1077">
        <v>0</v>
      </c>
      <c r="BH1077">
        <v>1475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"17:48:13.990"</f>
        <v>17:48:13.990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341</v>
      </c>
      <c r="CR1077">
        <v>0</v>
      </c>
      <c r="CW1077">
        <v>16776384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"10/21/2020 17:48:06.073"</f>
        <v>10/21/2020 17:48:06.073</v>
      </c>
      <c r="C1078" t="str">
        <f t="shared" si="72"/>
        <v>FFDFD3C0</v>
      </c>
      <c r="D1078" t="s">
        <v>133</v>
      </c>
      <c r="E1078">
        <v>1</v>
      </c>
      <c r="F1078">
        <v>1001</v>
      </c>
      <c r="G1078" t="s">
        <v>114</v>
      </c>
      <c r="J1078" t="s">
        <v>134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"17:48:13.984"</f>
        <v>17:48:13.984</v>
      </c>
      <c r="T1078" t="str">
        <f>"17:48:13.584"</f>
        <v>17:48:13.584</v>
      </c>
      <c r="U1078" t="str">
        <f t="shared" si="71"/>
        <v>A3E2C2</v>
      </c>
      <c r="V1078">
        <v>0</v>
      </c>
      <c r="W1078">
        <v>0</v>
      </c>
      <c r="X1078">
        <v>1</v>
      </c>
      <c r="Z1078">
        <v>0</v>
      </c>
      <c r="AA1078">
        <v>10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1</v>
      </c>
      <c r="AH1078">
        <v>0</v>
      </c>
      <c r="AI1078" t="s">
        <v>558</v>
      </c>
      <c r="AJ1078">
        <v>30.227466</v>
      </c>
      <c r="AK1078" t="s">
        <v>559</v>
      </c>
      <c r="AL1078">
        <v>-89.870203000000004</v>
      </c>
      <c r="AM1078">
        <v>100</v>
      </c>
      <c r="AN1078">
        <v>1400</v>
      </c>
      <c r="AO1078" t="s">
        <v>118</v>
      </c>
      <c r="AP1078">
        <v>47</v>
      </c>
      <c r="AQ1078">
        <v>133</v>
      </c>
      <c r="AR1078">
        <v>192</v>
      </c>
      <c r="AZ1078">
        <v>1200</v>
      </c>
      <c r="BA1078">
        <v>1</v>
      </c>
      <c r="BB1078" t="str">
        <f t="shared" si="73"/>
        <v xml:space="preserve">N35DC   </v>
      </c>
      <c r="BC1078">
        <v>1</v>
      </c>
      <c r="BE1078">
        <v>0</v>
      </c>
      <c r="BF1078">
        <v>0</v>
      </c>
      <c r="BG1078">
        <v>0</v>
      </c>
      <c r="BH1078">
        <v>1475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"17:48:13.990"</f>
        <v>17:48:13.990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341</v>
      </c>
      <c r="CR1078">
        <v>0</v>
      </c>
      <c r="CW1078">
        <v>16776384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"10/21/2020 17:48:06.073"</f>
        <v>10/21/2020 17:48:06.073</v>
      </c>
      <c r="C1079" t="str">
        <f t="shared" si="72"/>
        <v>FFDFD3C0</v>
      </c>
      <c r="D1079" t="s">
        <v>124</v>
      </c>
      <c r="E1079">
        <v>2</v>
      </c>
      <c r="H1079">
        <v>14</v>
      </c>
      <c r="I1079" t="s">
        <v>125</v>
      </c>
      <c r="J1079" t="s">
        <v>126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"17:48:13.984"</f>
        <v>17:48:13.984</v>
      </c>
      <c r="T1079" t="str">
        <f>"17:48:13.584"</f>
        <v>17:48:13.584</v>
      </c>
      <c r="U1079" t="str">
        <f t="shared" si="71"/>
        <v>A3E2C2</v>
      </c>
      <c r="V1079">
        <v>0</v>
      </c>
      <c r="W1079">
        <v>0</v>
      </c>
      <c r="X1079">
        <v>1</v>
      </c>
      <c r="Z1079">
        <v>0</v>
      </c>
      <c r="AA1079">
        <v>10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1</v>
      </c>
      <c r="AH1079">
        <v>0</v>
      </c>
      <c r="AI1079" t="s">
        <v>558</v>
      </c>
      <c r="AJ1079">
        <v>30.227466</v>
      </c>
      <c r="AK1079" t="s">
        <v>559</v>
      </c>
      <c r="AL1079">
        <v>-89.870203000000004</v>
      </c>
      <c r="AM1079">
        <v>100</v>
      </c>
      <c r="AN1079">
        <v>1400</v>
      </c>
      <c r="AO1079" t="s">
        <v>118</v>
      </c>
      <c r="AP1079">
        <v>47</v>
      </c>
      <c r="AQ1079">
        <v>133</v>
      </c>
      <c r="AR1079">
        <v>192</v>
      </c>
      <c r="AZ1079">
        <v>1200</v>
      </c>
      <c r="BA1079">
        <v>1</v>
      </c>
      <c r="BB1079" t="str">
        <f t="shared" si="73"/>
        <v xml:space="preserve">N35DC   </v>
      </c>
      <c r="BC1079">
        <v>1</v>
      </c>
      <c r="BE1079">
        <v>0</v>
      </c>
      <c r="BF1079">
        <v>0</v>
      </c>
      <c r="BG1079">
        <v>0</v>
      </c>
      <c r="BH1079">
        <v>1475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"17:48:13.990"</f>
        <v>17:48:13.990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341</v>
      </c>
      <c r="CR1079">
        <v>0</v>
      </c>
      <c r="CW1079">
        <v>16776384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"10/21/2020 17:48:06.933"</f>
        <v>10/21/2020 17:48:06.933</v>
      </c>
      <c r="C1080" t="str">
        <f t="shared" si="72"/>
        <v>FFDFD3C0</v>
      </c>
      <c r="D1080" t="s">
        <v>113</v>
      </c>
      <c r="E1080">
        <v>4</v>
      </c>
      <c r="H1080">
        <v>162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ref="S1080:T1084" si="75">"17:48:14.875"</f>
        <v>17:48:14.875</v>
      </c>
      <c r="T1080" t="str">
        <f t="shared" si="75"/>
        <v>17:48:14.875</v>
      </c>
      <c r="U1080" t="str">
        <f t="shared" si="71"/>
        <v>A3E2C2</v>
      </c>
      <c r="V1080">
        <v>0</v>
      </c>
      <c r="W1080">
        <v>0</v>
      </c>
      <c r="X1080">
        <v>1</v>
      </c>
      <c r="Z1080">
        <v>0</v>
      </c>
      <c r="AA1080">
        <v>10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1</v>
      </c>
      <c r="AH1080">
        <v>0</v>
      </c>
      <c r="AI1080" t="s">
        <v>560</v>
      </c>
      <c r="AJ1080">
        <v>30.227958999999998</v>
      </c>
      <c r="AK1080" t="s">
        <v>561</v>
      </c>
      <c r="AL1080">
        <v>-89.869988000000006</v>
      </c>
      <c r="AM1080">
        <v>100</v>
      </c>
      <c r="AN1080">
        <v>1400</v>
      </c>
      <c r="AO1080" t="s">
        <v>118</v>
      </c>
      <c r="AP1080">
        <v>46</v>
      </c>
      <c r="AQ1080">
        <v>132</v>
      </c>
      <c r="AR1080">
        <v>192</v>
      </c>
      <c r="AZ1080">
        <v>1200</v>
      </c>
      <c r="BA1080">
        <v>1</v>
      </c>
      <c r="BB1080" t="str">
        <f t="shared" si="73"/>
        <v xml:space="preserve">N35DC   </v>
      </c>
      <c r="BC1080">
        <v>1</v>
      </c>
      <c r="BE1080">
        <v>0</v>
      </c>
      <c r="BF1080">
        <v>0</v>
      </c>
      <c r="BG1080">
        <v>0</v>
      </c>
      <c r="BH1080">
        <v>1475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"17:48:14.875"</f>
        <v>17:48:14.875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6</v>
      </c>
      <c r="CP1080" t="s">
        <v>119</v>
      </c>
      <c r="CQ1080">
        <v>16</v>
      </c>
      <c r="CR1080">
        <v>0</v>
      </c>
      <c r="CW1080">
        <v>5672457</v>
      </c>
      <c r="CY1080">
        <v>1</v>
      </c>
      <c r="CZ1080">
        <v>0</v>
      </c>
      <c r="DA1080">
        <v>0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"10/21/2020 17:48:06.933"</f>
        <v>10/21/2020 17:48:06.933</v>
      </c>
      <c r="C1081" t="str">
        <f t="shared" si="72"/>
        <v>FFDFD3C0</v>
      </c>
      <c r="D1081" t="s">
        <v>130</v>
      </c>
      <c r="E1081">
        <v>3</v>
      </c>
      <c r="F1081">
        <v>2003</v>
      </c>
      <c r="G1081" t="s">
        <v>131</v>
      </c>
      <c r="J1081" t="s">
        <v>132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75"/>
        <v>17:48:14.875</v>
      </c>
      <c r="T1081" t="str">
        <f t="shared" si="75"/>
        <v>17:48:14.875</v>
      </c>
      <c r="U1081" t="str">
        <f t="shared" si="71"/>
        <v>A3E2C2</v>
      </c>
      <c r="V1081">
        <v>0</v>
      </c>
      <c r="W1081">
        <v>0</v>
      </c>
      <c r="X1081">
        <v>1</v>
      </c>
      <c r="Z1081">
        <v>0</v>
      </c>
      <c r="AA1081">
        <v>10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1</v>
      </c>
      <c r="AH1081">
        <v>0</v>
      </c>
      <c r="AI1081" t="s">
        <v>560</v>
      </c>
      <c r="AJ1081">
        <v>30.227958999999998</v>
      </c>
      <c r="AK1081" t="s">
        <v>561</v>
      </c>
      <c r="AL1081">
        <v>-89.869988000000006</v>
      </c>
      <c r="AM1081">
        <v>100</v>
      </c>
      <c r="AN1081">
        <v>1400</v>
      </c>
      <c r="AO1081" t="s">
        <v>118</v>
      </c>
      <c r="AP1081">
        <v>46</v>
      </c>
      <c r="AQ1081">
        <v>132</v>
      </c>
      <c r="AR1081">
        <v>192</v>
      </c>
      <c r="AZ1081">
        <v>1200</v>
      </c>
      <c r="BA1081">
        <v>1</v>
      </c>
      <c r="BB1081" t="str">
        <f t="shared" si="73"/>
        <v xml:space="preserve">N35DC   </v>
      </c>
      <c r="BC1081">
        <v>1</v>
      </c>
      <c r="BE1081">
        <v>0</v>
      </c>
      <c r="BF1081">
        <v>0</v>
      </c>
      <c r="BG1081">
        <v>0</v>
      </c>
      <c r="BH1081">
        <v>1475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"17:48:14.875"</f>
        <v>17:48:14.875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6</v>
      </c>
      <c r="CP1081" t="s">
        <v>119</v>
      </c>
      <c r="CQ1081">
        <v>16</v>
      </c>
      <c r="CR1081">
        <v>0</v>
      </c>
      <c r="CW1081">
        <v>5672457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"10/21/2020 17:48:06.933"</f>
        <v>10/21/2020 17:48:06.933</v>
      </c>
      <c r="C1082" t="str">
        <f t="shared" si="72"/>
        <v>FFDFD3C0</v>
      </c>
      <c r="D1082" t="s">
        <v>133</v>
      </c>
      <c r="E1082">
        <v>1</v>
      </c>
      <c r="F1082">
        <v>1001</v>
      </c>
      <c r="G1082" t="s">
        <v>114</v>
      </c>
      <c r="J1082" t="s">
        <v>134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75"/>
        <v>17:48:14.875</v>
      </c>
      <c r="T1082" t="str">
        <f t="shared" si="75"/>
        <v>17:48:14.875</v>
      </c>
      <c r="U1082" t="str">
        <f t="shared" si="71"/>
        <v>A3E2C2</v>
      </c>
      <c r="V1082">
        <v>0</v>
      </c>
      <c r="W1082">
        <v>0</v>
      </c>
      <c r="X1082">
        <v>1</v>
      </c>
      <c r="Z1082">
        <v>0</v>
      </c>
      <c r="AA1082">
        <v>10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1</v>
      </c>
      <c r="AH1082">
        <v>0</v>
      </c>
      <c r="AI1082" t="s">
        <v>560</v>
      </c>
      <c r="AJ1082">
        <v>30.227958999999998</v>
      </c>
      <c r="AK1082" t="s">
        <v>561</v>
      </c>
      <c r="AL1082">
        <v>-89.869988000000006</v>
      </c>
      <c r="AM1082">
        <v>100</v>
      </c>
      <c r="AN1082">
        <v>1400</v>
      </c>
      <c r="AO1082" t="s">
        <v>118</v>
      </c>
      <c r="AP1082">
        <v>46</v>
      </c>
      <c r="AQ1082">
        <v>132</v>
      </c>
      <c r="AR1082">
        <v>192</v>
      </c>
      <c r="AZ1082">
        <v>1200</v>
      </c>
      <c r="BA1082">
        <v>1</v>
      </c>
      <c r="BB1082" t="str">
        <f t="shared" si="73"/>
        <v xml:space="preserve">N35DC   </v>
      </c>
      <c r="BC1082">
        <v>1</v>
      </c>
      <c r="BE1082">
        <v>0</v>
      </c>
      <c r="BF1082">
        <v>0</v>
      </c>
      <c r="BG1082">
        <v>0</v>
      </c>
      <c r="BH1082">
        <v>1475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"17:48:14.875"</f>
        <v>17:48:14.875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6</v>
      </c>
      <c r="CP1082" t="s">
        <v>119</v>
      </c>
      <c r="CQ1082">
        <v>16</v>
      </c>
      <c r="CR1082">
        <v>0</v>
      </c>
      <c r="CW1082">
        <v>5672457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"10/21/2020 17:48:06.933"</f>
        <v>10/21/2020 17:48:06.933</v>
      </c>
      <c r="C1083" t="str">
        <f t="shared" si="72"/>
        <v>FFDFD3C0</v>
      </c>
      <c r="D1083" t="s">
        <v>124</v>
      </c>
      <c r="E1083">
        <v>2</v>
      </c>
      <c r="H1083">
        <v>14</v>
      </c>
      <c r="I1083" t="s">
        <v>125</v>
      </c>
      <c r="J1083" t="s">
        <v>126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75"/>
        <v>17:48:14.875</v>
      </c>
      <c r="T1083" t="str">
        <f t="shared" si="75"/>
        <v>17:48:14.875</v>
      </c>
      <c r="U1083" t="str">
        <f t="shared" si="71"/>
        <v>A3E2C2</v>
      </c>
      <c r="V1083">
        <v>0</v>
      </c>
      <c r="W1083">
        <v>0</v>
      </c>
      <c r="X1083">
        <v>1</v>
      </c>
      <c r="Z1083">
        <v>0</v>
      </c>
      <c r="AA1083">
        <v>10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1</v>
      </c>
      <c r="AH1083">
        <v>0</v>
      </c>
      <c r="AI1083" t="s">
        <v>560</v>
      </c>
      <c r="AJ1083">
        <v>30.227958999999998</v>
      </c>
      <c r="AK1083" t="s">
        <v>561</v>
      </c>
      <c r="AL1083">
        <v>-89.869988000000006</v>
      </c>
      <c r="AM1083">
        <v>100</v>
      </c>
      <c r="AN1083">
        <v>1400</v>
      </c>
      <c r="AO1083" t="s">
        <v>118</v>
      </c>
      <c r="AP1083">
        <v>46</v>
      </c>
      <c r="AQ1083">
        <v>132</v>
      </c>
      <c r="AR1083">
        <v>192</v>
      </c>
      <c r="AZ1083">
        <v>1200</v>
      </c>
      <c r="BA1083">
        <v>1</v>
      </c>
      <c r="BB1083" t="str">
        <f t="shared" si="73"/>
        <v xml:space="preserve">N35DC   </v>
      </c>
      <c r="BC1083">
        <v>1</v>
      </c>
      <c r="BE1083">
        <v>0</v>
      </c>
      <c r="BF1083">
        <v>0</v>
      </c>
      <c r="BG1083">
        <v>0</v>
      </c>
      <c r="BH1083">
        <v>1475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"17:48:14.875"</f>
        <v>17:48:14.875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6</v>
      </c>
      <c r="CP1083" t="s">
        <v>119</v>
      </c>
      <c r="CQ1083">
        <v>16</v>
      </c>
      <c r="CR1083">
        <v>0</v>
      </c>
      <c r="CW1083">
        <v>5672457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"10/21/2020 17:48:06.933"</f>
        <v>10/21/2020 17:48:06.933</v>
      </c>
      <c r="C1084" t="str">
        <f t="shared" si="72"/>
        <v>FFDFD3C0</v>
      </c>
      <c r="D1084" t="s">
        <v>128</v>
      </c>
      <c r="E1084">
        <v>9</v>
      </c>
      <c r="H1084">
        <v>257</v>
      </c>
      <c r="I1084" t="s">
        <v>129</v>
      </c>
      <c r="J1084" t="s">
        <v>126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75"/>
        <v>17:48:14.875</v>
      </c>
      <c r="T1084" t="str">
        <f t="shared" si="75"/>
        <v>17:48:14.875</v>
      </c>
      <c r="U1084" t="str">
        <f t="shared" si="71"/>
        <v>A3E2C2</v>
      </c>
      <c r="V1084">
        <v>0</v>
      </c>
      <c r="W1084">
        <v>0</v>
      </c>
      <c r="X1084">
        <v>1</v>
      </c>
      <c r="Z1084">
        <v>0</v>
      </c>
      <c r="AA1084">
        <v>10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1</v>
      </c>
      <c r="AH1084">
        <v>0</v>
      </c>
      <c r="AI1084" t="s">
        <v>560</v>
      </c>
      <c r="AJ1084">
        <v>30.227958999999998</v>
      </c>
      <c r="AK1084" t="s">
        <v>561</v>
      </c>
      <c r="AL1084">
        <v>-89.869988000000006</v>
      </c>
      <c r="AM1084">
        <v>100</v>
      </c>
      <c r="AN1084">
        <v>1400</v>
      </c>
      <c r="AO1084" t="s">
        <v>118</v>
      </c>
      <c r="AP1084">
        <v>46</v>
      </c>
      <c r="AQ1084">
        <v>132</v>
      </c>
      <c r="AR1084">
        <v>192</v>
      </c>
      <c r="AZ1084">
        <v>1200</v>
      </c>
      <c r="BA1084">
        <v>1</v>
      </c>
      <c r="BB1084" t="str">
        <f t="shared" si="73"/>
        <v xml:space="preserve">N35DC   </v>
      </c>
      <c r="BC1084">
        <v>1</v>
      </c>
      <c r="BE1084">
        <v>0</v>
      </c>
      <c r="BF1084">
        <v>0</v>
      </c>
      <c r="BG1084">
        <v>0</v>
      </c>
      <c r="BH1084">
        <v>1475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"17:48:14.875"</f>
        <v>17:48:14.875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6</v>
      </c>
      <c r="CP1084" t="s">
        <v>119</v>
      </c>
      <c r="CQ1084">
        <v>16</v>
      </c>
      <c r="CR1084">
        <v>0</v>
      </c>
      <c r="CW1084">
        <v>5672457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"10/21/2020 17:48:10.012"</f>
        <v>10/21/2020 17:48:10.012</v>
      </c>
      <c r="C1085" t="str">
        <f t="shared" si="72"/>
        <v>FFDFD3C0</v>
      </c>
      <c r="D1085" t="s">
        <v>133</v>
      </c>
      <c r="E1085">
        <v>1</v>
      </c>
      <c r="F1085">
        <v>1001</v>
      </c>
      <c r="G1085" t="s">
        <v>114</v>
      </c>
      <c r="J1085" t="s">
        <v>134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"17:48:17.930"</f>
        <v>17:48:17.930</v>
      </c>
      <c r="T1085" t="str">
        <f>"17:48:17.530"</f>
        <v>17:48:17.530</v>
      </c>
      <c r="U1085" t="str">
        <f t="shared" si="71"/>
        <v>A3E2C2</v>
      </c>
      <c r="V1085">
        <v>0</v>
      </c>
      <c r="W1085">
        <v>0</v>
      </c>
      <c r="X1085">
        <v>1</v>
      </c>
      <c r="Z1085">
        <v>0</v>
      </c>
      <c r="AA1085">
        <v>10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1</v>
      </c>
      <c r="AH1085">
        <v>0</v>
      </c>
      <c r="AI1085" t="s">
        <v>562</v>
      </c>
      <c r="AJ1085">
        <v>30.229869000000001</v>
      </c>
      <c r="AK1085" t="s">
        <v>563</v>
      </c>
      <c r="AL1085">
        <v>-89.869258000000002</v>
      </c>
      <c r="AM1085">
        <v>100</v>
      </c>
      <c r="AN1085">
        <v>1400</v>
      </c>
      <c r="AO1085" t="s">
        <v>118</v>
      </c>
      <c r="AP1085">
        <v>46</v>
      </c>
      <c r="AQ1085">
        <v>132</v>
      </c>
      <c r="AR1085">
        <v>128</v>
      </c>
      <c r="AZ1085">
        <v>1200</v>
      </c>
      <c r="BA1085">
        <v>1</v>
      </c>
      <c r="BB1085" t="str">
        <f t="shared" si="73"/>
        <v xml:space="preserve">N35DC   </v>
      </c>
      <c r="BC1085">
        <v>1</v>
      </c>
      <c r="BE1085">
        <v>0</v>
      </c>
      <c r="BF1085">
        <v>0</v>
      </c>
      <c r="BG1085">
        <v>0</v>
      </c>
      <c r="BH1085">
        <v>1500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"17:48:17.935"</f>
        <v>17:48:17.935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6</v>
      </c>
      <c r="CP1085" t="s">
        <v>119</v>
      </c>
      <c r="CQ1085">
        <v>16</v>
      </c>
      <c r="CR1085">
        <v>0</v>
      </c>
      <c r="CW1085">
        <v>5674498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"10/21/2020 17:48:10.012"</f>
        <v>10/21/2020 17:48:10.012</v>
      </c>
      <c r="C1086" t="str">
        <f t="shared" si="72"/>
        <v>FFDFD3C0</v>
      </c>
      <c r="D1086" t="s">
        <v>128</v>
      </c>
      <c r="E1086">
        <v>9</v>
      </c>
      <c r="H1086">
        <v>257</v>
      </c>
      <c r="I1086" t="s">
        <v>129</v>
      </c>
      <c r="J1086" t="s">
        <v>126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"17:48:17.930"</f>
        <v>17:48:17.930</v>
      </c>
      <c r="T1086" t="str">
        <f>"17:48:17.530"</f>
        <v>17:48:17.530</v>
      </c>
      <c r="U1086" t="str">
        <f t="shared" si="71"/>
        <v>A3E2C2</v>
      </c>
      <c r="V1086">
        <v>0</v>
      </c>
      <c r="W1086">
        <v>0</v>
      </c>
      <c r="X1086">
        <v>1</v>
      </c>
      <c r="Z1086">
        <v>0</v>
      </c>
      <c r="AA1086">
        <v>10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1</v>
      </c>
      <c r="AH1086">
        <v>0</v>
      </c>
      <c r="AI1086" t="s">
        <v>562</v>
      </c>
      <c r="AJ1086">
        <v>30.229869000000001</v>
      </c>
      <c r="AK1086" t="s">
        <v>563</v>
      </c>
      <c r="AL1086">
        <v>-89.869258000000002</v>
      </c>
      <c r="AM1086">
        <v>100</v>
      </c>
      <c r="AN1086">
        <v>1400</v>
      </c>
      <c r="AO1086" t="s">
        <v>118</v>
      </c>
      <c r="AP1086">
        <v>46</v>
      </c>
      <c r="AQ1086">
        <v>132</v>
      </c>
      <c r="AR1086">
        <v>128</v>
      </c>
      <c r="AZ1086">
        <v>1200</v>
      </c>
      <c r="BA1086">
        <v>1</v>
      </c>
      <c r="BB1086" t="str">
        <f t="shared" si="73"/>
        <v xml:space="preserve">N35DC   </v>
      </c>
      <c r="BC1086">
        <v>1</v>
      </c>
      <c r="BE1086">
        <v>0</v>
      </c>
      <c r="BF1086">
        <v>0</v>
      </c>
      <c r="BG1086">
        <v>0</v>
      </c>
      <c r="BH1086">
        <v>1500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"17:48:17.935"</f>
        <v>17:48:17.935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16</v>
      </c>
      <c r="CR1086">
        <v>0</v>
      </c>
      <c r="CW1086">
        <v>5674498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"10/21/2020 17:48:10.012"</f>
        <v>10/21/2020 17:48:10.012</v>
      </c>
      <c r="C1087" t="str">
        <f t="shared" si="72"/>
        <v>FFDFD3C0</v>
      </c>
      <c r="D1087" t="s">
        <v>130</v>
      </c>
      <c r="E1087">
        <v>3</v>
      </c>
      <c r="F1087">
        <v>2003</v>
      </c>
      <c r="G1087" t="s">
        <v>131</v>
      </c>
      <c r="J1087" t="s">
        <v>132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"17:48:17.930"</f>
        <v>17:48:17.930</v>
      </c>
      <c r="T1087" t="str">
        <f>"17:48:17.530"</f>
        <v>17:48:17.530</v>
      </c>
      <c r="U1087" t="str">
        <f t="shared" si="71"/>
        <v>A3E2C2</v>
      </c>
      <c r="V1087">
        <v>0</v>
      </c>
      <c r="W1087">
        <v>0</v>
      </c>
      <c r="X1087">
        <v>1</v>
      </c>
      <c r="Z1087">
        <v>0</v>
      </c>
      <c r="AA1087">
        <v>10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1</v>
      </c>
      <c r="AH1087">
        <v>0</v>
      </c>
      <c r="AI1087" t="s">
        <v>562</v>
      </c>
      <c r="AJ1087">
        <v>30.229869000000001</v>
      </c>
      <c r="AK1087" t="s">
        <v>563</v>
      </c>
      <c r="AL1087">
        <v>-89.869258000000002</v>
      </c>
      <c r="AM1087">
        <v>100</v>
      </c>
      <c r="AN1087">
        <v>1400</v>
      </c>
      <c r="AO1087" t="s">
        <v>118</v>
      </c>
      <c r="AP1087">
        <v>46</v>
      </c>
      <c r="AQ1087">
        <v>132</v>
      </c>
      <c r="AR1087">
        <v>128</v>
      </c>
      <c r="AZ1087">
        <v>1200</v>
      </c>
      <c r="BA1087">
        <v>1</v>
      </c>
      <c r="BB1087" t="str">
        <f t="shared" si="73"/>
        <v xml:space="preserve">N35DC   </v>
      </c>
      <c r="BC1087">
        <v>1</v>
      </c>
      <c r="BE1087">
        <v>0</v>
      </c>
      <c r="BF1087">
        <v>0</v>
      </c>
      <c r="BG1087">
        <v>0</v>
      </c>
      <c r="BH1087">
        <v>1500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"17:48:17.935"</f>
        <v>17:48:17.935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6</v>
      </c>
      <c r="CP1087" t="s">
        <v>119</v>
      </c>
      <c r="CQ1087">
        <v>16</v>
      </c>
      <c r="CR1087">
        <v>0</v>
      </c>
      <c r="CW1087">
        <v>5674498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"10/21/2020 17:48:10.012"</f>
        <v>10/21/2020 17:48:10.012</v>
      </c>
      <c r="C1088" t="str">
        <f t="shared" si="72"/>
        <v>FFDFD3C0</v>
      </c>
      <c r="D1088" t="s">
        <v>113</v>
      </c>
      <c r="E1088">
        <v>4</v>
      </c>
      <c r="H1088">
        <v>162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"17:48:17.930"</f>
        <v>17:48:17.930</v>
      </c>
      <c r="T1088" t="str">
        <f>"17:48:17.530"</f>
        <v>17:48:17.530</v>
      </c>
      <c r="U1088" t="str">
        <f t="shared" si="71"/>
        <v>A3E2C2</v>
      </c>
      <c r="V1088">
        <v>0</v>
      </c>
      <c r="W1088">
        <v>0</v>
      </c>
      <c r="X1088">
        <v>1</v>
      </c>
      <c r="Z1088">
        <v>0</v>
      </c>
      <c r="AA1088">
        <v>10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1</v>
      </c>
      <c r="AH1088">
        <v>0</v>
      </c>
      <c r="AI1088" t="s">
        <v>562</v>
      </c>
      <c r="AJ1088">
        <v>30.229869000000001</v>
      </c>
      <c r="AK1088" t="s">
        <v>563</v>
      </c>
      <c r="AL1088">
        <v>-89.869258000000002</v>
      </c>
      <c r="AM1088">
        <v>100</v>
      </c>
      <c r="AN1088">
        <v>1400</v>
      </c>
      <c r="AO1088" t="s">
        <v>118</v>
      </c>
      <c r="AP1088">
        <v>46</v>
      </c>
      <c r="AQ1088">
        <v>132</v>
      </c>
      <c r="AR1088">
        <v>128</v>
      </c>
      <c r="AZ1088">
        <v>1200</v>
      </c>
      <c r="BA1088">
        <v>1</v>
      </c>
      <c r="BB1088" t="str">
        <f t="shared" si="73"/>
        <v xml:space="preserve">N35DC   </v>
      </c>
      <c r="BC1088">
        <v>1</v>
      </c>
      <c r="BE1088">
        <v>0</v>
      </c>
      <c r="BF1088">
        <v>0</v>
      </c>
      <c r="BG1088">
        <v>0</v>
      </c>
      <c r="BH1088">
        <v>1500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"17:48:17.935"</f>
        <v>17:48:17.935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6</v>
      </c>
      <c r="CP1088" t="s">
        <v>119</v>
      </c>
      <c r="CQ1088">
        <v>16</v>
      </c>
      <c r="CR1088">
        <v>0</v>
      </c>
      <c r="CW1088">
        <v>5674498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"10/21/2020 17:48:10.012"</f>
        <v>10/21/2020 17:48:10.012</v>
      </c>
      <c r="C1089" t="str">
        <f t="shared" si="72"/>
        <v>FFDFD3C0</v>
      </c>
      <c r="D1089" t="s">
        <v>124</v>
      </c>
      <c r="E1089">
        <v>2</v>
      </c>
      <c r="H1089">
        <v>14</v>
      </c>
      <c r="I1089" t="s">
        <v>125</v>
      </c>
      <c r="J1089" t="s">
        <v>126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"17:48:17.930"</f>
        <v>17:48:17.930</v>
      </c>
      <c r="T1089" t="str">
        <f>"17:48:17.530"</f>
        <v>17:48:17.530</v>
      </c>
      <c r="U1089" t="str">
        <f t="shared" si="71"/>
        <v>A3E2C2</v>
      </c>
      <c r="V1089">
        <v>0</v>
      </c>
      <c r="W1089">
        <v>0</v>
      </c>
      <c r="X1089">
        <v>1</v>
      </c>
      <c r="Z1089">
        <v>0</v>
      </c>
      <c r="AA1089">
        <v>10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1</v>
      </c>
      <c r="AH1089">
        <v>0</v>
      </c>
      <c r="AI1089" t="s">
        <v>562</v>
      </c>
      <c r="AJ1089">
        <v>30.229869000000001</v>
      </c>
      <c r="AK1089" t="s">
        <v>563</v>
      </c>
      <c r="AL1089">
        <v>-89.869258000000002</v>
      </c>
      <c r="AM1089">
        <v>100</v>
      </c>
      <c r="AN1089">
        <v>1400</v>
      </c>
      <c r="AO1089" t="s">
        <v>118</v>
      </c>
      <c r="AP1089">
        <v>46</v>
      </c>
      <c r="AQ1089">
        <v>132</v>
      </c>
      <c r="AR1089">
        <v>128</v>
      </c>
      <c r="AZ1089">
        <v>1200</v>
      </c>
      <c r="BA1089">
        <v>1</v>
      </c>
      <c r="BB1089" t="str">
        <f t="shared" si="73"/>
        <v xml:space="preserve">N35DC   </v>
      </c>
      <c r="BC1089">
        <v>1</v>
      </c>
      <c r="BE1089">
        <v>0</v>
      </c>
      <c r="BF1089">
        <v>0</v>
      </c>
      <c r="BG1089">
        <v>0</v>
      </c>
      <c r="BH1089">
        <v>1500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"17:48:17.935"</f>
        <v>17:48:17.935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6</v>
      </c>
      <c r="CP1089" t="s">
        <v>119</v>
      </c>
      <c r="CQ1089">
        <v>16</v>
      </c>
      <c r="CR1089">
        <v>0</v>
      </c>
      <c r="CW1089">
        <v>5674498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"10/21/2020 17:48:10.980"</f>
        <v>10/21/2020 17:48:10.980</v>
      </c>
      <c r="C1090" t="str">
        <f t="shared" si="72"/>
        <v>FFDFD3C0</v>
      </c>
      <c r="D1090" t="s">
        <v>113</v>
      </c>
      <c r="E1090">
        <v>4</v>
      </c>
      <c r="H1090">
        <v>162</v>
      </c>
      <c r="I1090" t="s">
        <v>114</v>
      </c>
      <c r="J1090" t="s">
        <v>115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"17:48:18.906"</f>
        <v>17:48:18.906</v>
      </c>
      <c r="T1090" t="str">
        <f>"17:48:18.606"</f>
        <v>17:48:18.606</v>
      </c>
      <c r="U1090" t="str">
        <f t="shared" ref="U1090:U1153" si="76">"A3E2C2"</f>
        <v>A3E2C2</v>
      </c>
      <c r="V1090">
        <v>0</v>
      </c>
      <c r="W1090">
        <v>0</v>
      </c>
      <c r="X1090">
        <v>1</v>
      </c>
      <c r="Z1090">
        <v>0</v>
      </c>
      <c r="AA1090">
        <v>10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1</v>
      </c>
      <c r="AH1090">
        <v>0</v>
      </c>
      <c r="AI1090" t="s">
        <v>564</v>
      </c>
      <c r="AJ1090">
        <v>30.230491000000001</v>
      </c>
      <c r="AK1090" t="s">
        <v>565</v>
      </c>
      <c r="AL1090">
        <v>-89.869022000000001</v>
      </c>
      <c r="AM1090">
        <v>100</v>
      </c>
      <c r="AN1090">
        <v>1400</v>
      </c>
      <c r="AO1090" t="s">
        <v>118</v>
      </c>
      <c r="AP1090">
        <v>46</v>
      </c>
      <c r="AQ1090">
        <v>131</v>
      </c>
      <c r="AR1090">
        <v>64</v>
      </c>
      <c r="AZ1090">
        <v>1200</v>
      </c>
      <c r="BA1090">
        <v>1</v>
      </c>
      <c r="BB1090" t="str">
        <f t="shared" si="73"/>
        <v xml:space="preserve">N35DC   </v>
      </c>
      <c r="BC1090">
        <v>1</v>
      </c>
      <c r="BE1090">
        <v>0</v>
      </c>
      <c r="BF1090">
        <v>0</v>
      </c>
      <c r="BG1090">
        <v>0</v>
      </c>
      <c r="BH1090">
        <v>1500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"17:48:18.910"</f>
        <v>17:48:18.910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6</v>
      </c>
      <c r="CP1090" t="s">
        <v>119</v>
      </c>
      <c r="CQ1090">
        <v>16</v>
      </c>
      <c r="CR1090">
        <v>0</v>
      </c>
      <c r="CW1090">
        <v>5675171</v>
      </c>
      <c r="CY1090">
        <v>1</v>
      </c>
      <c r="CZ1090">
        <v>0</v>
      </c>
      <c r="DA1090">
        <v>0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"10/21/2020 17:48:10.980"</f>
        <v>10/21/2020 17:48:10.980</v>
      </c>
      <c r="C1091" t="str">
        <f t="shared" si="72"/>
        <v>FFDFD3C0</v>
      </c>
      <c r="D1091" t="s">
        <v>130</v>
      </c>
      <c r="E1091">
        <v>3</v>
      </c>
      <c r="F1091">
        <v>2003</v>
      </c>
      <c r="G1091" t="s">
        <v>131</v>
      </c>
      <c r="J1091" t="s">
        <v>132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"17:48:18.906"</f>
        <v>17:48:18.906</v>
      </c>
      <c r="T1091" t="str">
        <f>"17:48:18.606"</f>
        <v>17:48:18.606</v>
      </c>
      <c r="U1091" t="str">
        <f t="shared" si="76"/>
        <v>A3E2C2</v>
      </c>
      <c r="V1091">
        <v>0</v>
      </c>
      <c r="W1091">
        <v>0</v>
      </c>
      <c r="X1091">
        <v>1</v>
      </c>
      <c r="Z1091">
        <v>0</v>
      </c>
      <c r="AA1091">
        <v>10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1</v>
      </c>
      <c r="AH1091">
        <v>0</v>
      </c>
      <c r="AI1091" t="s">
        <v>564</v>
      </c>
      <c r="AJ1091">
        <v>30.230491000000001</v>
      </c>
      <c r="AK1091" t="s">
        <v>565</v>
      </c>
      <c r="AL1091">
        <v>-89.869022000000001</v>
      </c>
      <c r="AM1091">
        <v>100</v>
      </c>
      <c r="AN1091">
        <v>1400</v>
      </c>
      <c r="AO1091" t="s">
        <v>118</v>
      </c>
      <c r="AP1091">
        <v>46</v>
      </c>
      <c r="AQ1091">
        <v>131</v>
      </c>
      <c r="AR1091">
        <v>64</v>
      </c>
      <c r="AZ1091">
        <v>1200</v>
      </c>
      <c r="BA1091">
        <v>1</v>
      </c>
      <c r="BB1091" t="str">
        <f t="shared" si="73"/>
        <v xml:space="preserve">N35DC   </v>
      </c>
      <c r="BC1091">
        <v>1</v>
      </c>
      <c r="BE1091">
        <v>0</v>
      </c>
      <c r="BF1091">
        <v>0</v>
      </c>
      <c r="BG1091">
        <v>0</v>
      </c>
      <c r="BH1091">
        <v>1500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"17:48:18.910"</f>
        <v>17:48:18.910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6</v>
      </c>
      <c r="CP1091" t="s">
        <v>119</v>
      </c>
      <c r="CQ1091">
        <v>16</v>
      </c>
      <c r="CR1091">
        <v>0</v>
      </c>
      <c r="CW1091">
        <v>5675171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"10/21/2020 17:48:10.980"</f>
        <v>10/21/2020 17:48:10.980</v>
      </c>
      <c r="C1092" t="str">
        <f t="shared" si="72"/>
        <v>FFDFD3C0</v>
      </c>
      <c r="D1092" t="s">
        <v>124</v>
      </c>
      <c r="E1092">
        <v>2</v>
      </c>
      <c r="H1092">
        <v>14</v>
      </c>
      <c r="I1092" t="s">
        <v>125</v>
      </c>
      <c r="J1092" t="s">
        <v>126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"17:48:18.906"</f>
        <v>17:48:18.906</v>
      </c>
      <c r="T1092" t="str">
        <f>"17:48:18.606"</f>
        <v>17:48:18.606</v>
      </c>
      <c r="U1092" t="str">
        <f t="shared" si="76"/>
        <v>A3E2C2</v>
      </c>
      <c r="V1092">
        <v>0</v>
      </c>
      <c r="W1092">
        <v>0</v>
      </c>
      <c r="X1092">
        <v>1</v>
      </c>
      <c r="Z1092">
        <v>0</v>
      </c>
      <c r="AA1092">
        <v>10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1</v>
      </c>
      <c r="AH1092">
        <v>0</v>
      </c>
      <c r="AI1092" t="s">
        <v>564</v>
      </c>
      <c r="AJ1092">
        <v>30.230491000000001</v>
      </c>
      <c r="AK1092" t="s">
        <v>565</v>
      </c>
      <c r="AL1092">
        <v>-89.869022000000001</v>
      </c>
      <c r="AM1092">
        <v>100</v>
      </c>
      <c r="AN1092">
        <v>1400</v>
      </c>
      <c r="AO1092" t="s">
        <v>118</v>
      </c>
      <c r="AP1092">
        <v>46</v>
      </c>
      <c r="AQ1092">
        <v>131</v>
      </c>
      <c r="AR1092">
        <v>64</v>
      </c>
      <c r="AZ1092">
        <v>1200</v>
      </c>
      <c r="BA1092">
        <v>1</v>
      </c>
      <c r="BB1092" t="str">
        <f t="shared" si="73"/>
        <v xml:space="preserve">N35DC   </v>
      </c>
      <c r="BC1092">
        <v>1</v>
      </c>
      <c r="BE1092">
        <v>0</v>
      </c>
      <c r="BF1092">
        <v>0</v>
      </c>
      <c r="BG1092">
        <v>0</v>
      </c>
      <c r="BH1092">
        <v>1500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"17:48:18.910"</f>
        <v>17:48:18.910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6</v>
      </c>
      <c r="CP1092" t="s">
        <v>119</v>
      </c>
      <c r="CQ1092">
        <v>16</v>
      </c>
      <c r="CR1092">
        <v>0</v>
      </c>
      <c r="CW1092">
        <v>5675171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"10/21/2020 17:48:10.980"</f>
        <v>10/21/2020 17:48:10.980</v>
      </c>
      <c r="C1093" t="str">
        <f t="shared" si="72"/>
        <v>FFDFD3C0</v>
      </c>
      <c r="D1093" t="s">
        <v>133</v>
      </c>
      <c r="E1093">
        <v>1</v>
      </c>
      <c r="F1093">
        <v>1001</v>
      </c>
      <c r="G1093" t="s">
        <v>114</v>
      </c>
      <c r="J1093" t="s">
        <v>134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"17:48:18.906"</f>
        <v>17:48:18.906</v>
      </c>
      <c r="T1093" t="str">
        <f>"17:48:18.606"</f>
        <v>17:48:18.606</v>
      </c>
      <c r="U1093" t="str">
        <f t="shared" si="76"/>
        <v>A3E2C2</v>
      </c>
      <c r="V1093">
        <v>0</v>
      </c>
      <c r="W1093">
        <v>0</v>
      </c>
      <c r="X1093">
        <v>1</v>
      </c>
      <c r="Z1093">
        <v>0</v>
      </c>
      <c r="AA1093">
        <v>10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1</v>
      </c>
      <c r="AH1093">
        <v>0</v>
      </c>
      <c r="AI1093" t="s">
        <v>564</v>
      </c>
      <c r="AJ1093">
        <v>30.230491000000001</v>
      </c>
      <c r="AK1093" t="s">
        <v>565</v>
      </c>
      <c r="AL1093">
        <v>-89.869022000000001</v>
      </c>
      <c r="AM1093">
        <v>100</v>
      </c>
      <c r="AN1093">
        <v>1400</v>
      </c>
      <c r="AO1093" t="s">
        <v>118</v>
      </c>
      <c r="AP1093">
        <v>46</v>
      </c>
      <c r="AQ1093">
        <v>131</v>
      </c>
      <c r="AR1093">
        <v>64</v>
      </c>
      <c r="AZ1093">
        <v>1200</v>
      </c>
      <c r="BA1093">
        <v>1</v>
      </c>
      <c r="BB1093" t="str">
        <f t="shared" si="73"/>
        <v xml:space="preserve">N35DC   </v>
      </c>
      <c r="BC1093">
        <v>1</v>
      </c>
      <c r="BE1093">
        <v>0</v>
      </c>
      <c r="BF1093">
        <v>0</v>
      </c>
      <c r="BG1093">
        <v>0</v>
      </c>
      <c r="BH1093">
        <v>1500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"17:48:18.910"</f>
        <v>17:48:18.910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6</v>
      </c>
      <c r="CP1093" t="s">
        <v>119</v>
      </c>
      <c r="CQ1093">
        <v>16</v>
      </c>
      <c r="CR1093">
        <v>0</v>
      </c>
      <c r="CW1093">
        <v>5675171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"10/21/2020 17:48:10.980"</f>
        <v>10/21/2020 17:48:10.980</v>
      </c>
      <c r="C1094" t="str">
        <f t="shared" si="72"/>
        <v>FFDFD3C0</v>
      </c>
      <c r="D1094" t="s">
        <v>128</v>
      </c>
      <c r="E1094">
        <v>9</v>
      </c>
      <c r="H1094">
        <v>257</v>
      </c>
      <c r="I1094" t="s">
        <v>129</v>
      </c>
      <c r="J1094" t="s">
        <v>126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"17:48:18.906"</f>
        <v>17:48:18.906</v>
      </c>
      <c r="T1094" t="str">
        <f>"17:48:18.606"</f>
        <v>17:48:18.606</v>
      </c>
      <c r="U1094" t="str">
        <f t="shared" si="76"/>
        <v>A3E2C2</v>
      </c>
      <c r="V1094">
        <v>0</v>
      </c>
      <c r="W1094">
        <v>0</v>
      </c>
      <c r="X1094">
        <v>1</v>
      </c>
      <c r="Z1094">
        <v>0</v>
      </c>
      <c r="AA1094">
        <v>10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1</v>
      </c>
      <c r="AH1094">
        <v>0</v>
      </c>
      <c r="AI1094" t="s">
        <v>564</v>
      </c>
      <c r="AJ1094">
        <v>30.230491000000001</v>
      </c>
      <c r="AK1094" t="s">
        <v>565</v>
      </c>
      <c r="AL1094">
        <v>-89.869022000000001</v>
      </c>
      <c r="AM1094">
        <v>100</v>
      </c>
      <c r="AN1094">
        <v>1400</v>
      </c>
      <c r="AO1094" t="s">
        <v>118</v>
      </c>
      <c r="AP1094">
        <v>46</v>
      </c>
      <c r="AQ1094">
        <v>131</v>
      </c>
      <c r="AR1094">
        <v>64</v>
      </c>
      <c r="AZ1094">
        <v>1200</v>
      </c>
      <c r="BA1094">
        <v>1</v>
      </c>
      <c r="BB1094" t="str">
        <f t="shared" si="73"/>
        <v xml:space="preserve">N35DC   </v>
      </c>
      <c r="BC1094">
        <v>1</v>
      </c>
      <c r="BE1094">
        <v>0</v>
      </c>
      <c r="BF1094">
        <v>0</v>
      </c>
      <c r="BG1094">
        <v>0</v>
      </c>
      <c r="BH1094">
        <v>1500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"17:48:18.910"</f>
        <v>17:48:18.910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6</v>
      </c>
      <c r="CP1094" t="s">
        <v>119</v>
      </c>
      <c r="CQ1094">
        <v>16</v>
      </c>
      <c r="CR1094">
        <v>0</v>
      </c>
      <c r="CW1094">
        <v>5675171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"10/21/2020 17:48:13.256"</f>
        <v>10/21/2020 17:48:13.256</v>
      </c>
      <c r="C1095" t="str">
        <f t="shared" si="72"/>
        <v>FFDFD3C0</v>
      </c>
      <c r="D1095" t="s">
        <v>130</v>
      </c>
      <c r="E1095">
        <v>3</v>
      </c>
      <c r="F1095">
        <v>2003</v>
      </c>
      <c r="G1095" t="s">
        <v>131</v>
      </c>
      <c r="J1095" t="s">
        <v>132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"17:48:21.188"</f>
        <v>17:48:21.188</v>
      </c>
      <c r="T1095" t="str">
        <f>"17:48:20.988"</f>
        <v>17:48:20.988</v>
      </c>
      <c r="U1095" t="str">
        <f t="shared" si="76"/>
        <v>A3E2C2</v>
      </c>
      <c r="V1095">
        <v>0</v>
      </c>
      <c r="W1095">
        <v>0</v>
      </c>
      <c r="X1095">
        <v>1</v>
      </c>
      <c r="Z1095">
        <v>0</v>
      </c>
      <c r="AA1095">
        <v>10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1</v>
      </c>
      <c r="AH1095">
        <v>0</v>
      </c>
      <c r="AI1095" t="s">
        <v>566</v>
      </c>
      <c r="AJ1095">
        <v>30.231864000000002</v>
      </c>
      <c r="AK1095" t="s">
        <v>567</v>
      </c>
      <c r="AL1095">
        <v>-89.868486000000004</v>
      </c>
      <c r="AM1095">
        <v>100</v>
      </c>
      <c r="AN1095">
        <v>1400</v>
      </c>
      <c r="AO1095" t="s">
        <v>118</v>
      </c>
      <c r="AP1095">
        <v>45</v>
      </c>
      <c r="AQ1095">
        <v>132</v>
      </c>
      <c r="AR1095">
        <v>256</v>
      </c>
      <c r="AZ1095">
        <v>1200</v>
      </c>
      <c r="BA1095">
        <v>1</v>
      </c>
      <c r="BB1095" t="str">
        <f t="shared" si="73"/>
        <v xml:space="preserve">N35DC   </v>
      </c>
      <c r="BC1095">
        <v>1</v>
      </c>
      <c r="BE1095">
        <v>0</v>
      </c>
      <c r="BF1095">
        <v>0</v>
      </c>
      <c r="BG1095">
        <v>0</v>
      </c>
      <c r="BH1095">
        <v>1500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"17:48:21.190"</f>
        <v>17:48:21.190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16</v>
      </c>
      <c r="CR1095">
        <v>0</v>
      </c>
      <c r="CW1095">
        <v>5676731</v>
      </c>
      <c r="CY1095">
        <v>1</v>
      </c>
      <c r="CZ1095">
        <v>0</v>
      </c>
      <c r="DA1095">
        <v>0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"10/21/2020 17:48:13.256"</f>
        <v>10/21/2020 17:48:13.256</v>
      </c>
      <c r="C1096" t="str">
        <f t="shared" si="72"/>
        <v>FFDFD3C0</v>
      </c>
      <c r="D1096" t="s">
        <v>113</v>
      </c>
      <c r="E1096">
        <v>4</v>
      </c>
      <c r="H1096">
        <v>162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"17:48:21.188"</f>
        <v>17:48:21.188</v>
      </c>
      <c r="T1096" t="str">
        <f>"17:48:20.988"</f>
        <v>17:48:20.988</v>
      </c>
      <c r="U1096" t="str">
        <f t="shared" si="76"/>
        <v>A3E2C2</v>
      </c>
      <c r="V1096">
        <v>0</v>
      </c>
      <c r="W1096">
        <v>0</v>
      </c>
      <c r="X1096">
        <v>1</v>
      </c>
      <c r="Z1096">
        <v>0</v>
      </c>
      <c r="AA1096">
        <v>10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1</v>
      </c>
      <c r="AH1096">
        <v>0</v>
      </c>
      <c r="AI1096" t="s">
        <v>566</v>
      </c>
      <c r="AJ1096">
        <v>30.231864000000002</v>
      </c>
      <c r="AK1096" t="s">
        <v>567</v>
      </c>
      <c r="AL1096">
        <v>-89.868486000000004</v>
      </c>
      <c r="AM1096">
        <v>100</v>
      </c>
      <c r="AN1096">
        <v>1400</v>
      </c>
      <c r="AO1096" t="s">
        <v>118</v>
      </c>
      <c r="AP1096">
        <v>45</v>
      </c>
      <c r="AQ1096">
        <v>132</v>
      </c>
      <c r="AR1096">
        <v>256</v>
      </c>
      <c r="AZ1096">
        <v>1200</v>
      </c>
      <c r="BA1096">
        <v>1</v>
      </c>
      <c r="BB1096" t="str">
        <f t="shared" si="73"/>
        <v xml:space="preserve">N35DC   </v>
      </c>
      <c r="BC1096">
        <v>1</v>
      </c>
      <c r="BE1096">
        <v>0</v>
      </c>
      <c r="BF1096">
        <v>0</v>
      </c>
      <c r="BG1096">
        <v>0</v>
      </c>
      <c r="BH1096">
        <v>1500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"17:48:21.190"</f>
        <v>17:48:21.190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16</v>
      </c>
      <c r="CR1096">
        <v>0</v>
      </c>
      <c r="CW1096">
        <v>5676731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"10/21/2020 17:48:13.256"</f>
        <v>10/21/2020 17:48:13.256</v>
      </c>
      <c r="C1097" t="str">
        <f t="shared" si="72"/>
        <v>FFDFD3C0</v>
      </c>
      <c r="D1097" t="s">
        <v>124</v>
      </c>
      <c r="E1097">
        <v>2</v>
      </c>
      <c r="H1097">
        <v>14</v>
      </c>
      <c r="I1097" t="s">
        <v>125</v>
      </c>
      <c r="J1097" t="s">
        <v>126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"17:48:21.188"</f>
        <v>17:48:21.188</v>
      </c>
      <c r="T1097" t="str">
        <f>"17:48:20.988"</f>
        <v>17:48:20.988</v>
      </c>
      <c r="U1097" t="str">
        <f t="shared" si="76"/>
        <v>A3E2C2</v>
      </c>
      <c r="V1097">
        <v>0</v>
      </c>
      <c r="W1097">
        <v>0</v>
      </c>
      <c r="X1097">
        <v>1</v>
      </c>
      <c r="Z1097">
        <v>0</v>
      </c>
      <c r="AA1097">
        <v>10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1</v>
      </c>
      <c r="AH1097">
        <v>0</v>
      </c>
      <c r="AI1097" t="s">
        <v>566</v>
      </c>
      <c r="AJ1097">
        <v>30.231864000000002</v>
      </c>
      <c r="AK1097" t="s">
        <v>567</v>
      </c>
      <c r="AL1097">
        <v>-89.868486000000004</v>
      </c>
      <c r="AM1097">
        <v>100</v>
      </c>
      <c r="AN1097">
        <v>1400</v>
      </c>
      <c r="AO1097" t="s">
        <v>118</v>
      </c>
      <c r="AP1097">
        <v>45</v>
      </c>
      <c r="AQ1097">
        <v>132</v>
      </c>
      <c r="AR1097">
        <v>256</v>
      </c>
      <c r="AZ1097">
        <v>1200</v>
      </c>
      <c r="BA1097">
        <v>1</v>
      </c>
      <c r="BB1097" t="str">
        <f t="shared" si="73"/>
        <v xml:space="preserve">N35DC   </v>
      </c>
      <c r="BC1097">
        <v>1</v>
      </c>
      <c r="BE1097">
        <v>0</v>
      </c>
      <c r="BF1097">
        <v>0</v>
      </c>
      <c r="BG1097">
        <v>0</v>
      </c>
      <c r="BH1097">
        <v>1500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"17:48:21.190"</f>
        <v>17:48:21.190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16</v>
      </c>
      <c r="CR1097">
        <v>0</v>
      </c>
      <c r="CW1097">
        <v>5676731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"10/21/2020 17:48:13.256"</f>
        <v>10/21/2020 17:48:13.256</v>
      </c>
      <c r="C1098" t="str">
        <f t="shared" ref="C1098:C1161" si="77">"FFDFD3C0"</f>
        <v>FFDFD3C0</v>
      </c>
      <c r="D1098" t="s">
        <v>133</v>
      </c>
      <c r="E1098">
        <v>1</v>
      </c>
      <c r="F1098">
        <v>1001</v>
      </c>
      <c r="G1098" t="s">
        <v>114</v>
      </c>
      <c r="J1098" t="s">
        <v>134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"17:48:21.188"</f>
        <v>17:48:21.188</v>
      </c>
      <c r="T1098" t="str">
        <f>"17:48:20.988"</f>
        <v>17:48:20.988</v>
      </c>
      <c r="U1098" t="str">
        <f t="shared" si="76"/>
        <v>A3E2C2</v>
      </c>
      <c r="V1098">
        <v>0</v>
      </c>
      <c r="W1098">
        <v>0</v>
      </c>
      <c r="X1098">
        <v>1</v>
      </c>
      <c r="Z1098">
        <v>0</v>
      </c>
      <c r="AA1098">
        <v>10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1</v>
      </c>
      <c r="AH1098">
        <v>0</v>
      </c>
      <c r="AI1098" t="s">
        <v>566</v>
      </c>
      <c r="AJ1098">
        <v>30.231864000000002</v>
      </c>
      <c r="AK1098" t="s">
        <v>567</v>
      </c>
      <c r="AL1098">
        <v>-89.868486000000004</v>
      </c>
      <c r="AM1098">
        <v>100</v>
      </c>
      <c r="AN1098">
        <v>1400</v>
      </c>
      <c r="AO1098" t="s">
        <v>118</v>
      </c>
      <c r="AP1098">
        <v>45</v>
      </c>
      <c r="AQ1098">
        <v>132</v>
      </c>
      <c r="AR1098">
        <v>256</v>
      </c>
      <c r="AZ1098">
        <v>1200</v>
      </c>
      <c r="BA1098">
        <v>1</v>
      </c>
      <c r="BB1098" t="str">
        <f t="shared" ref="BB1098:BB1161" si="78">"N35DC   "</f>
        <v xml:space="preserve">N35DC   </v>
      </c>
      <c r="BC1098">
        <v>1</v>
      </c>
      <c r="BE1098">
        <v>0</v>
      </c>
      <c r="BF1098">
        <v>0</v>
      </c>
      <c r="BG1098">
        <v>0</v>
      </c>
      <c r="BH1098">
        <v>1500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"17:48:21.190"</f>
        <v>17:48:21.190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16</v>
      </c>
      <c r="CR1098">
        <v>0</v>
      </c>
      <c r="CW1098">
        <v>5676731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"10/21/2020 17:48:13.256"</f>
        <v>10/21/2020 17:48:13.256</v>
      </c>
      <c r="C1099" t="str">
        <f t="shared" si="77"/>
        <v>FFDFD3C0</v>
      </c>
      <c r="D1099" t="s">
        <v>128</v>
      </c>
      <c r="E1099">
        <v>9</v>
      </c>
      <c r="H1099">
        <v>257</v>
      </c>
      <c r="I1099" t="s">
        <v>129</v>
      </c>
      <c r="J1099" t="s">
        <v>126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"17:48:21.188"</f>
        <v>17:48:21.188</v>
      </c>
      <c r="T1099" t="str">
        <f>"17:48:20.988"</f>
        <v>17:48:20.988</v>
      </c>
      <c r="U1099" t="str">
        <f t="shared" si="76"/>
        <v>A3E2C2</v>
      </c>
      <c r="V1099">
        <v>0</v>
      </c>
      <c r="W1099">
        <v>0</v>
      </c>
      <c r="X1099">
        <v>1</v>
      </c>
      <c r="Z1099">
        <v>0</v>
      </c>
      <c r="AA1099">
        <v>10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1</v>
      </c>
      <c r="AH1099">
        <v>0</v>
      </c>
      <c r="AI1099" t="s">
        <v>566</v>
      </c>
      <c r="AJ1099">
        <v>30.231864000000002</v>
      </c>
      <c r="AK1099" t="s">
        <v>567</v>
      </c>
      <c r="AL1099">
        <v>-89.868486000000004</v>
      </c>
      <c r="AM1099">
        <v>100</v>
      </c>
      <c r="AN1099">
        <v>1400</v>
      </c>
      <c r="AO1099" t="s">
        <v>118</v>
      </c>
      <c r="AP1099">
        <v>45</v>
      </c>
      <c r="AQ1099">
        <v>132</v>
      </c>
      <c r="AR1099">
        <v>256</v>
      </c>
      <c r="AZ1099">
        <v>1200</v>
      </c>
      <c r="BA1099">
        <v>1</v>
      </c>
      <c r="BB1099" t="str">
        <f t="shared" si="78"/>
        <v xml:space="preserve">N35DC   </v>
      </c>
      <c r="BC1099">
        <v>1</v>
      </c>
      <c r="BE1099">
        <v>0</v>
      </c>
      <c r="BF1099">
        <v>0</v>
      </c>
      <c r="BG1099">
        <v>0</v>
      </c>
      <c r="BH1099">
        <v>1500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"17:48:21.190"</f>
        <v>17:48:21.190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16</v>
      </c>
      <c r="CR1099">
        <v>0</v>
      </c>
      <c r="CW1099">
        <v>5676731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"10/21/2020 17:48:14.298"</f>
        <v>10/21/2020 17:48:14.298</v>
      </c>
      <c r="C1100" t="str">
        <f t="shared" si="77"/>
        <v>FFDFD3C0</v>
      </c>
      <c r="D1100" t="s">
        <v>133</v>
      </c>
      <c r="E1100">
        <v>1</v>
      </c>
      <c r="F1100">
        <v>1001</v>
      </c>
      <c r="G1100" t="s">
        <v>114</v>
      </c>
      <c r="J1100" t="s">
        <v>134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"17:48:22.219"</f>
        <v>17:48:22.219</v>
      </c>
      <c r="T1100" t="str">
        <f>"17:48:21.919"</f>
        <v>17:48:21.919</v>
      </c>
      <c r="U1100" t="str">
        <f t="shared" si="76"/>
        <v>A3E2C2</v>
      </c>
      <c r="V1100">
        <v>0</v>
      </c>
      <c r="W1100">
        <v>0</v>
      </c>
      <c r="X1100">
        <v>1</v>
      </c>
      <c r="Z1100">
        <v>0</v>
      </c>
      <c r="AA1100">
        <v>10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1</v>
      </c>
      <c r="AH1100">
        <v>0</v>
      </c>
      <c r="AI1100" t="s">
        <v>568</v>
      </c>
      <c r="AJ1100">
        <v>30.232465000000001</v>
      </c>
      <c r="AK1100" t="s">
        <v>569</v>
      </c>
      <c r="AL1100">
        <v>-89.868270999999993</v>
      </c>
      <c r="AM1100">
        <v>100</v>
      </c>
      <c r="AN1100">
        <v>1400</v>
      </c>
      <c r="AO1100" t="s">
        <v>118</v>
      </c>
      <c r="AP1100">
        <v>43</v>
      </c>
      <c r="AQ1100">
        <v>132</v>
      </c>
      <c r="AR1100">
        <v>-64</v>
      </c>
      <c r="AZ1100">
        <v>1200</v>
      </c>
      <c r="BA1100">
        <v>1</v>
      </c>
      <c r="BB1100" t="str">
        <f t="shared" si="78"/>
        <v xml:space="preserve">N35DC   </v>
      </c>
      <c r="BC1100">
        <v>1</v>
      </c>
      <c r="BE1100">
        <v>0</v>
      </c>
      <c r="BF1100">
        <v>0</v>
      </c>
      <c r="BG1100">
        <v>0</v>
      </c>
      <c r="BH1100">
        <v>1500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"17:48:22.225"</f>
        <v>17:48:22.225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341</v>
      </c>
      <c r="CR1100">
        <v>0</v>
      </c>
      <c r="CW1100">
        <v>5392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"10/21/2020 17:48:14.298"</f>
        <v>10/21/2020 17:48:14.298</v>
      </c>
      <c r="C1101" t="str">
        <f t="shared" si="77"/>
        <v>FFDFD3C0</v>
      </c>
      <c r="D1101" t="s">
        <v>128</v>
      </c>
      <c r="E1101">
        <v>9</v>
      </c>
      <c r="H1101">
        <v>257</v>
      </c>
      <c r="I1101" t="s">
        <v>129</v>
      </c>
      <c r="J1101" t="s">
        <v>126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"17:48:22.219"</f>
        <v>17:48:22.219</v>
      </c>
      <c r="T1101" t="str">
        <f>"17:48:21.919"</f>
        <v>17:48:21.919</v>
      </c>
      <c r="U1101" t="str">
        <f t="shared" si="76"/>
        <v>A3E2C2</v>
      </c>
      <c r="V1101">
        <v>0</v>
      </c>
      <c r="W1101">
        <v>0</v>
      </c>
      <c r="X1101">
        <v>1</v>
      </c>
      <c r="Z1101">
        <v>0</v>
      </c>
      <c r="AA1101">
        <v>10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1</v>
      </c>
      <c r="AH1101">
        <v>0</v>
      </c>
      <c r="AI1101" t="s">
        <v>568</v>
      </c>
      <c r="AJ1101">
        <v>30.232465000000001</v>
      </c>
      <c r="AK1101" t="s">
        <v>569</v>
      </c>
      <c r="AL1101">
        <v>-89.868270999999993</v>
      </c>
      <c r="AM1101">
        <v>100</v>
      </c>
      <c r="AN1101">
        <v>1400</v>
      </c>
      <c r="AO1101" t="s">
        <v>118</v>
      </c>
      <c r="AP1101">
        <v>43</v>
      </c>
      <c r="AQ1101">
        <v>132</v>
      </c>
      <c r="AR1101">
        <v>-64</v>
      </c>
      <c r="AZ1101">
        <v>1200</v>
      </c>
      <c r="BA1101">
        <v>1</v>
      </c>
      <c r="BB1101" t="str">
        <f t="shared" si="78"/>
        <v xml:space="preserve">N35DC   </v>
      </c>
      <c r="BC1101">
        <v>1</v>
      </c>
      <c r="BE1101">
        <v>0</v>
      </c>
      <c r="BF1101">
        <v>0</v>
      </c>
      <c r="BG1101">
        <v>0</v>
      </c>
      <c r="BH1101">
        <v>1500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"17:48:22.225"</f>
        <v>17:48:22.225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341</v>
      </c>
      <c r="CR1101">
        <v>0</v>
      </c>
      <c r="CW1101">
        <v>5392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"10/21/2020 17:48:14.298"</f>
        <v>10/21/2020 17:48:14.298</v>
      </c>
      <c r="C1102" t="str">
        <f t="shared" si="77"/>
        <v>FFDFD3C0</v>
      </c>
      <c r="D1102" t="s">
        <v>130</v>
      </c>
      <c r="E1102">
        <v>3</v>
      </c>
      <c r="F1102">
        <v>2003</v>
      </c>
      <c r="G1102" t="s">
        <v>131</v>
      </c>
      <c r="J1102" t="s">
        <v>132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"17:48:22.219"</f>
        <v>17:48:22.219</v>
      </c>
      <c r="T1102" t="str">
        <f>"17:48:21.919"</f>
        <v>17:48:21.919</v>
      </c>
      <c r="U1102" t="str">
        <f t="shared" si="76"/>
        <v>A3E2C2</v>
      </c>
      <c r="V1102">
        <v>0</v>
      </c>
      <c r="W1102">
        <v>0</v>
      </c>
      <c r="X1102">
        <v>1</v>
      </c>
      <c r="Z1102">
        <v>0</v>
      </c>
      <c r="AA1102">
        <v>10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1</v>
      </c>
      <c r="AH1102">
        <v>0</v>
      </c>
      <c r="AI1102" t="s">
        <v>568</v>
      </c>
      <c r="AJ1102">
        <v>30.232465000000001</v>
      </c>
      <c r="AK1102" t="s">
        <v>569</v>
      </c>
      <c r="AL1102">
        <v>-89.868270999999993</v>
      </c>
      <c r="AM1102">
        <v>100</v>
      </c>
      <c r="AN1102">
        <v>1400</v>
      </c>
      <c r="AO1102" t="s">
        <v>118</v>
      </c>
      <c r="AP1102">
        <v>43</v>
      </c>
      <c r="AQ1102">
        <v>132</v>
      </c>
      <c r="AR1102">
        <v>-64</v>
      </c>
      <c r="AZ1102">
        <v>1200</v>
      </c>
      <c r="BA1102">
        <v>1</v>
      </c>
      <c r="BB1102" t="str">
        <f t="shared" si="78"/>
        <v xml:space="preserve">N35DC   </v>
      </c>
      <c r="BC1102">
        <v>1</v>
      </c>
      <c r="BE1102">
        <v>0</v>
      </c>
      <c r="BF1102">
        <v>0</v>
      </c>
      <c r="BG1102">
        <v>0</v>
      </c>
      <c r="BH1102">
        <v>1500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"17:48:22.225"</f>
        <v>17:48:22.225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341</v>
      </c>
      <c r="CR1102">
        <v>0</v>
      </c>
      <c r="CW1102">
        <v>5392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"10/21/2020 17:48:14.298"</f>
        <v>10/21/2020 17:48:14.298</v>
      </c>
      <c r="C1103" t="str">
        <f t="shared" si="77"/>
        <v>FFDFD3C0</v>
      </c>
      <c r="D1103" t="s">
        <v>113</v>
      </c>
      <c r="E1103">
        <v>4</v>
      </c>
      <c r="H1103">
        <v>162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"17:48:22.219"</f>
        <v>17:48:22.219</v>
      </c>
      <c r="T1103" t="str">
        <f>"17:48:21.919"</f>
        <v>17:48:21.919</v>
      </c>
      <c r="U1103" t="str">
        <f t="shared" si="76"/>
        <v>A3E2C2</v>
      </c>
      <c r="V1103">
        <v>0</v>
      </c>
      <c r="W1103">
        <v>0</v>
      </c>
      <c r="X1103">
        <v>1</v>
      </c>
      <c r="Z1103">
        <v>0</v>
      </c>
      <c r="AA1103">
        <v>10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1</v>
      </c>
      <c r="AH1103">
        <v>0</v>
      </c>
      <c r="AI1103" t="s">
        <v>568</v>
      </c>
      <c r="AJ1103">
        <v>30.232465000000001</v>
      </c>
      <c r="AK1103" t="s">
        <v>569</v>
      </c>
      <c r="AL1103">
        <v>-89.868270999999993</v>
      </c>
      <c r="AM1103">
        <v>100</v>
      </c>
      <c r="AN1103">
        <v>1400</v>
      </c>
      <c r="AO1103" t="s">
        <v>118</v>
      </c>
      <c r="AP1103">
        <v>43</v>
      </c>
      <c r="AQ1103">
        <v>132</v>
      </c>
      <c r="AR1103">
        <v>-64</v>
      </c>
      <c r="AZ1103">
        <v>1200</v>
      </c>
      <c r="BA1103">
        <v>1</v>
      </c>
      <c r="BB1103" t="str">
        <f t="shared" si="78"/>
        <v xml:space="preserve">N35DC   </v>
      </c>
      <c r="BC1103">
        <v>1</v>
      </c>
      <c r="BE1103">
        <v>0</v>
      </c>
      <c r="BF1103">
        <v>0</v>
      </c>
      <c r="BG1103">
        <v>0</v>
      </c>
      <c r="BH1103">
        <v>1500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"17:48:22.225"</f>
        <v>17:48:22.225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341</v>
      </c>
      <c r="CR1103">
        <v>0</v>
      </c>
      <c r="CW1103">
        <v>5392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"10/21/2020 17:48:14.298"</f>
        <v>10/21/2020 17:48:14.298</v>
      </c>
      <c r="C1104" t="str">
        <f t="shared" si="77"/>
        <v>FFDFD3C0</v>
      </c>
      <c r="D1104" t="s">
        <v>124</v>
      </c>
      <c r="E1104">
        <v>2</v>
      </c>
      <c r="H1104">
        <v>14</v>
      </c>
      <c r="I1104" t="s">
        <v>125</v>
      </c>
      <c r="J1104" t="s">
        <v>126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"17:48:22.219"</f>
        <v>17:48:22.219</v>
      </c>
      <c r="T1104" t="str">
        <f>"17:48:21.919"</f>
        <v>17:48:21.919</v>
      </c>
      <c r="U1104" t="str">
        <f t="shared" si="76"/>
        <v>A3E2C2</v>
      </c>
      <c r="V1104">
        <v>0</v>
      </c>
      <c r="W1104">
        <v>0</v>
      </c>
      <c r="X1104">
        <v>1</v>
      </c>
      <c r="Z1104">
        <v>0</v>
      </c>
      <c r="AA1104">
        <v>10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1</v>
      </c>
      <c r="AH1104">
        <v>0</v>
      </c>
      <c r="AI1104" t="s">
        <v>568</v>
      </c>
      <c r="AJ1104">
        <v>30.232465000000001</v>
      </c>
      <c r="AK1104" t="s">
        <v>569</v>
      </c>
      <c r="AL1104">
        <v>-89.868270999999993</v>
      </c>
      <c r="AM1104">
        <v>100</v>
      </c>
      <c r="AN1104">
        <v>1400</v>
      </c>
      <c r="AO1104" t="s">
        <v>118</v>
      </c>
      <c r="AP1104">
        <v>43</v>
      </c>
      <c r="AQ1104">
        <v>132</v>
      </c>
      <c r="AR1104">
        <v>-64</v>
      </c>
      <c r="AZ1104">
        <v>1200</v>
      </c>
      <c r="BA1104">
        <v>1</v>
      </c>
      <c r="BB1104" t="str">
        <f t="shared" si="78"/>
        <v xml:space="preserve">N35DC   </v>
      </c>
      <c r="BC1104">
        <v>1</v>
      </c>
      <c r="BE1104">
        <v>0</v>
      </c>
      <c r="BF1104">
        <v>0</v>
      </c>
      <c r="BG1104">
        <v>0</v>
      </c>
      <c r="BH1104">
        <v>1500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"17:48:22.225"</f>
        <v>17:48:22.225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341</v>
      </c>
      <c r="CR1104">
        <v>0</v>
      </c>
      <c r="CW1104">
        <v>5392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"10/21/2020 17:48:15.129"</f>
        <v>10/21/2020 17:48:15.129</v>
      </c>
      <c r="C1105" t="str">
        <f t="shared" si="77"/>
        <v>FFDFD3C0</v>
      </c>
      <c r="D1105" t="s">
        <v>113</v>
      </c>
      <c r="E1105">
        <v>4</v>
      </c>
      <c r="H1105">
        <v>162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"17:48:23.063"</f>
        <v>17:48:23.063</v>
      </c>
      <c r="T1105" t="str">
        <f>"17:48:22.963"</f>
        <v>17:48:22.963</v>
      </c>
      <c r="U1105" t="str">
        <f t="shared" si="76"/>
        <v>A3E2C2</v>
      </c>
      <c r="V1105">
        <v>0</v>
      </c>
      <c r="W1105">
        <v>0</v>
      </c>
      <c r="X1105">
        <v>1</v>
      </c>
      <c r="Z1105">
        <v>0</v>
      </c>
      <c r="AA1105">
        <v>10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1</v>
      </c>
      <c r="AH1105">
        <v>0</v>
      </c>
      <c r="AI1105" t="s">
        <v>570</v>
      </c>
      <c r="AJ1105">
        <v>30.233022999999999</v>
      </c>
      <c r="AK1105" t="s">
        <v>571</v>
      </c>
      <c r="AL1105">
        <v>-89.868056999999993</v>
      </c>
      <c r="AM1105">
        <v>100</v>
      </c>
      <c r="AN1105">
        <v>1400</v>
      </c>
      <c r="AO1105" t="s">
        <v>118</v>
      </c>
      <c r="AP1105">
        <v>41</v>
      </c>
      <c r="AQ1105">
        <v>134</v>
      </c>
      <c r="AR1105">
        <v>0</v>
      </c>
      <c r="AZ1105">
        <v>1200</v>
      </c>
      <c r="BA1105">
        <v>1</v>
      </c>
      <c r="BB1105" t="str">
        <f t="shared" si="78"/>
        <v xml:space="preserve">N35DC   </v>
      </c>
      <c r="BC1105">
        <v>1</v>
      </c>
      <c r="BE1105">
        <v>0</v>
      </c>
      <c r="BF1105">
        <v>0</v>
      </c>
      <c r="BG1105">
        <v>0</v>
      </c>
      <c r="BH1105">
        <v>1500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"17:48:23.065"</f>
        <v>17:48:23.065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16</v>
      </c>
      <c r="CR1105">
        <v>0</v>
      </c>
      <c r="CW1105">
        <v>5678069</v>
      </c>
      <c r="CY1105">
        <v>1</v>
      </c>
      <c r="CZ1105">
        <v>0</v>
      </c>
      <c r="DA1105">
        <v>0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"10/21/2020 17:48:15.129"</f>
        <v>10/21/2020 17:48:15.129</v>
      </c>
      <c r="C1106" t="str">
        <f t="shared" si="77"/>
        <v>FFDFD3C0</v>
      </c>
      <c r="D1106" t="s">
        <v>124</v>
      </c>
      <c r="E1106">
        <v>2</v>
      </c>
      <c r="H1106">
        <v>14</v>
      </c>
      <c r="I1106" t="s">
        <v>125</v>
      </c>
      <c r="J1106" t="s">
        <v>126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"17:48:23.063"</f>
        <v>17:48:23.063</v>
      </c>
      <c r="T1106" t="str">
        <f>"17:48:22.963"</f>
        <v>17:48:22.963</v>
      </c>
      <c r="U1106" t="str">
        <f t="shared" si="76"/>
        <v>A3E2C2</v>
      </c>
      <c r="V1106">
        <v>0</v>
      </c>
      <c r="W1106">
        <v>0</v>
      </c>
      <c r="X1106">
        <v>1</v>
      </c>
      <c r="Z1106">
        <v>0</v>
      </c>
      <c r="AA1106">
        <v>10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1</v>
      </c>
      <c r="AH1106">
        <v>0</v>
      </c>
      <c r="AI1106" t="s">
        <v>570</v>
      </c>
      <c r="AJ1106">
        <v>30.233022999999999</v>
      </c>
      <c r="AK1106" t="s">
        <v>571</v>
      </c>
      <c r="AL1106">
        <v>-89.868056999999993</v>
      </c>
      <c r="AM1106">
        <v>100</v>
      </c>
      <c r="AN1106">
        <v>1400</v>
      </c>
      <c r="AO1106" t="s">
        <v>118</v>
      </c>
      <c r="AP1106">
        <v>41</v>
      </c>
      <c r="AQ1106">
        <v>134</v>
      </c>
      <c r="AR1106">
        <v>0</v>
      </c>
      <c r="AZ1106">
        <v>1200</v>
      </c>
      <c r="BA1106">
        <v>1</v>
      </c>
      <c r="BB1106" t="str">
        <f t="shared" si="78"/>
        <v xml:space="preserve">N35DC   </v>
      </c>
      <c r="BC1106">
        <v>1</v>
      </c>
      <c r="BE1106">
        <v>0</v>
      </c>
      <c r="BF1106">
        <v>0</v>
      </c>
      <c r="BG1106">
        <v>0</v>
      </c>
      <c r="BH1106">
        <v>1500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"17:48:23.065"</f>
        <v>17:48:23.065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16</v>
      </c>
      <c r="CR1106">
        <v>0</v>
      </c>
      <c r="CW1106">
        <v>5678069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"10/21/2020 17:48:15.129"</f>
        <v>10/21/2020 17:48:15.129</v>
      </c>
      <c r="C1107" t="str">
        <f t="shared" si="77"/>
        <v>FFDFD3C0</v>
      </c>
      <c r="D1107" t="s">
        <v>133</v>
      </c>
      <c r="E1107">
        <v>1</v>
      </c>
      <c r="F1107">
        <v>1001</v>
      </c>
      <c r="G1107" t="s">
        <v>114</v>
      </c>
      <c r="J1107" t="s">
        <v>134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"17:48:23.063"</f>
        <v>17:48:23.063</v>
      </c>
      <c r="T1107" t="str">
        <f>"17:48:22.963"</f>
        <v>17:48:22.963</v>
      </c>
      <c r="U1107" t="str">
        <f t="shared" si="76"/>
        <v>A3E2C2</v>
      </c>
      <c r="V1107">
        <v>0</v>
      </c>
      <c r="W1107">
        <v>0</v>
      </c>
      <c r="X1107">
        <v>1</v>
      </c>
      <c r="Z1107">
        <v>0</v>
      </c>
      <c r="AA1107">
        <v>10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1</v>
      </c>
      <c r="AH1107">
        <v>0</v>
      </c>
      <c r="AI1107" t="s">
        <v>570</v>
      </c>
      <c r="AJ1107">
        <v>30.233022999999999</v>
      </c>
      <c r="AK1107" t="s">
        <v>571</v>
      </c>
      <c r="AL1107">
        <v>-89.868056999999993</v>
      </c>
      <c r="AM1107">
        <v>100</v>
      </c>
      <c r="AN1107">
        <v>1400</v>
      </c>
      <c r="AO1107" t="s">
        <v>118</v>
      </c>
      <c r="AP1107">
        <v>41</v>
      </c>
      <c r="AQ1107">
        <v>134</v>
      </c>
      <c r="AR1107">
        <v>0</v>
      </c>
      <c r="AZ1107">
        <v>1200</v>
      </c>
      <c r="BA1107">
        <v>1</v>
      </c>
      <c r="BB1107" t="str">
        <f t="shared" si="78"/>
        <v xml:space="preserve">N35DC   </v>
      </c>
      <c r="BC1107">
        <v>1</v>
      </c>
      <c r="BE1107">
        <v>0</v>
      </c>
      <c r="BF1107">
        <v>0</v>
      </c>
      <c r="BG1107">
        <v>0</v>
      </c>
      <c r="BH1107">
        <v>1500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"17:48:23.065"</f>
        <v>17:48:23.065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16</v>
      </c>
      <c r="CR1107">
        <v>0</v>
      </c>
      <c r="CW1107">
        <v>5678069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"10/21/2020 17:48:15.129"</f>
        <v>10/21/2020 17:48:15.129</v>
      </c>
      <c r="C1108" t="str">
        <f t="shared" si="77"/>
        <v>FFDFD3C0</v>
      </c>
      <c r="D1108" t="s">
        <v>128</v>
      </c>
      <c r="E1108">
        <v>9</v>
      </c>
      <c r="H1108">
        <v>257</v>
      </c>
      <c r="I1108" t="s">
        <v>129</v>
      </c>
      <c r="J1108" t="s">
        <v>126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"17:48:23.063"</f>
        <v>17:48:23.063</v>
      </c>
      <c r="T1108" t="str">
        <f>"17:48:22.963"</f>
        <v>17:48:22.963</v>
      </c>
      <c r="U1108" t="str">
        <f t="shared" si="76"/>
        <v>A3E2C2</v>
      </c>
      <c r="V1108">
        <v>0</v>
      </c>
      <c r="W1108">
        <v>0</v>
      </c>
      <c r="X1108">
        <v>1</v>
      </c>
      <c r="Z1108">
        <v>0</v>
      </c>
      <c r="AA1108">
        <v>10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1</v>
      </c>
      <c r="AH1108">
        <v>0</v>
      </c>
      <c r="AI1108" t="s">
        <v>570</v>
      </c>
      <c r="AJ1108">
        <v>30.233022999999999</v>
      </c>
      <c r="AK1108" t="s">
        <v>571</v>
      </c>
      <c r="AL1108">
        <v>-89.868056999999993</v>
      </c>
      <c r="AM1108">
        <v>100</v>
      </c>
      <c r="AN1108">
        <v>1400</v>
      </c>
      <c r="AO1108" t="s">
        <v>118</v>
      </c>
      <c r="AP1108">
        <v>41</v>
      </c>
      <c r="AQ1108">
        <v>134</v>
      </c>
      <c r="AR1108">
        <v>0</v>
      </c>
      <c r="AZ1108">
        <v>1200</v>
      </c>
      <c r="BA1108">
        <v>1</v>
      </c>
      <c r="BB1108" t="str">
        <f t="shared" si="78"/>
        <v xml:space="preserve">N35DC   </v>
      </c>
      <c r="BC1108">
        <v>1</v>
      </c>
      <c r="BE1108">
        <v>0</v>
      </c>
      <c r="BF1108">
        <v>0</v>
      </c>
      <c r="BG1108">
        <v>0</v>
      </c>
      <c r="BH1108">
        <v>1500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"17:48:23.065"</f>
        <v>17:48:23.065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16</v>
      </c>
      <c r="CR1108">
        <v>0</v>
      </c>
      <c r="CW1108">
        <v>5678069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"10/21/2020 17:48:15.129"</f>
        <v>10/21/2020 17:48:15.129</v>
      </c>
      <c r="C1109" t="str">
        <f t="shared" si="77"/>
        <v>FFDFD3C0</v>
      </c>
      <c r="D1109" t="s">
        <v>130</v>
      </c>
      <c r="E1109">
        <v>3</v>
      </c>
      <c r="F1109">
        <v>2003</v>
      </c>
      <c r="G1109" t="s">
        <v>131</v>
      </c>
      <c r="J1109" t="s">
        <v>132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"17:48:23.063"</f>
        <v>17:48:23.063</v>
      </c>
      <c r="T1109" t="str">
        <f>"17:48:22.963"</f>
        <v>17:48:22.963</v>
      </c>
      <c r="U1109" t="str">
        <f t="shared" si="76"/>
        <v>A3E2C2</v>
      </c>
      <c r="V1109">
        <v>0</v>
      </c>
      <c r="W1109">
        <v>0</v>
      </c>
      <c r="X1109">
        <v>1</v>
      </c>
      <c r="Z1109">
        <v>0</v>
      </c>
      <c r="AA1109">
        <v>10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1</v>
      </c>
      <c r="AH1109">
        <v>0</v>
      </c>
      <c r="AI1109" t="s">
        <v>570</v>
      </c>
      <c r="AJ1109">
        <v>30.233022999999999</v>
      </c>
      <c r="AK1109" t="s">
        <v>571</v>
      </c>
      <c r="AL1109">
        <v>-89.868056999999993</v>
      </c>
      <c r="AM1109">
        <v>100</v>
      </c>
      <c r="AN1109">
        <v>1400</v>
      </c>
      <c r="AO1109" t="s">
        <v>118</v>
      </c>
      <c r="AP1109">
        <v>41</v>
      </c>
      <c r="AQ1109">
        <v>134</v>
      </c>
      <c r="AR1109">
        <v>0</v>
      </c>
      <c r="AZ1109">
        <v>1200</v>
      </c>
      <c r="BA1109">
        <v>1</v>
      </c>
      <c r="BB1109" t="str">
        <f t="shared" si="78"/>
        <v xml:space="preserve">N35DC   </v>
      </c>
      <c r="BC1109">
        <v>1</v>
      </c>
      <c r="BE1109">
        <v>0</v>
      </c>
      <c r="BF1109">
        <v>0</v>
      </c>
      <c r="BG1109">
        <v>0</v>
      </c>
      <c r="BH1109">
        <v>1500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"17:48:23.065"</f>
        <v>17:48:23.065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16</v>
      </c>
      <c r="CR1109">
        <v>0</v>
      </c>
      <c r="CW1109">
        <v>5678069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"10/21/2020 17:48:18.096"</f>
        <v>10/21/2020 17:48:18.096</v>
      </c>
      <c r="C1110" t="str">
        <f t="shared" si="77"/>
        <v>FFDFD3C0</v>
      </c>
      <c r="D1110" t="s">
        <v>128</v>
      </c>
      <c r="E1110">
        <v>9</v>
      </c>
      <c r="H1110">
        <v>257</v>
      </c>
      <c r="I1110" t="s">
        <v>129</v>
      </c>
      <c r="J1110" t="s">
        <v>126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"17:48:26.016"</f>
        <v>17:48:26.016</v>
      </c>
      <c r="T1110" t="str">
        <f>"17:48:25.616"</f>
        <v>17:48:25.616</v>
      </c>
      <c r="U1110" t="str">
        <f t="shared" si="76"/>
        <v>A3E2C2</v>
      </c>
      <c r="V1110">
        <v>0</v>
      </c>
      <c r="W1110">
        <v>0</v>
      </c>
      <c r="X1110">
        <v>1</v>
      </c>
      <c r="Z1110">
        <v>0</v>
      </c>
      <c r="AA1110">
        <v>10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1</v>
      </c>
      <c r="AH1110">
        <v>0</v>
      </c>
      <c r="AI1110" t="s">
        <v>572</v>
      </c>
      <c r="AJ1110">
        <v>30.234869</v>
      </c>
      <c r="AK1110" t="s">
        <v>573</v>
      </c>
      <c r="AL1110">
        <v>-89.867519999999999</v>
      </c>
      <c r="AM1110">
        <v>100</v>
      </c>
      <c r="AN1110">
        <v>1400</v>
      </c>
      <c r="AO1110" t="s">
        <v>118</v>
      </c>
      <c r="AP1110">
        <v>32</v>
      </c>
      <c r="AQ1110">
        <v>137</v>
      </c>
      <c r="AR1110">
        <v>-320</v>
      </c>
      <c r="AZ1110">
        <v>1200</v>
      </c>
      <c r="BA1110">
        <v>1</v>
      </c>
      <c r="BB1110" t="str">
        <f t="shared" si="78"/>
        <v xml:space="preserve">N35DC   </v>
      </c>
      <c r="BC1110">
        <v>1</v>
      </c>
      <c r="BE1110">
        <v>0</v>
      </c>
      <c r="BF1110">
        <v>0</v>
      </c>
      <c r="BG1110">
        <v>0</v>
      </c>
      <c r="BH1110">
        <v>1475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"17:48:26.019"</f>
        <v>17:48:26.019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16</v>
      </c>
      <c r="CR1110">
        <v>0</v>
      </c>
      <c r="CW1110">
        <v>5680131</v>
      </c>
      <c r="CY1110">
        <v>1</v>
      </c>
      <c r="CZ1110">
        <v>0</v>
      </c>
      <c r="DA1110">
        <v>0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"10/21/2020 17:48:18.096"</f>
        <v>10/21/2020 17:48:18.096</v>
      </c>
      <c r="C1111" t="str">
        <f t="shared" si="77"/>
        <v>FFDFD3C0</v>
      </c>
      <c r="D1111" t="s">
        <v>124</v>
      </c>
      <c r="E1111">
        <v>2</v>
      </c>
      <c r="H1111">
        <v>14</v>
      </c>
      <c r="I1111" t="s">
        <v>125</v>
      </c>
      <c r="J1111" t="s">
        <v>126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"17:48:26.016"</f>
        <v>17:48:26.016</v>
      </c>
      <c r="T1111" t="str">
        <f>"17:48:25.616"</f>
        <v>17:48:25.616</v>
      </c>
      <c r="U1111" t="str">
        <f t="shared" si="76"/>
        <v>A3E2C2</v>
      </c>
      <c r="V1111">
        <v>0</v>
      </c>
      <c r="W1111">
        <v>0</v>
      </c>
      <c r="X1111">
        <v>1</v>
      </c>
      <c r="Z1111">
        <v>0</v>
      </c>
      <c r="AA1111">
        <v>10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1</v>
      </c>
      <c r="AH1111">
        <v>0</v>
      </c>
      <c r="AI1111" t="s">
        <v>572</v>
      </c>
      <c r="AJ1111">
        <v>30.234869</v>
      </c>
      <c r="AK1111" t="s">
        <v>573</v>
      </c>
      <c r="AL1111">
        <v>-89.867519999999999</v>
      </c>
      <c r="AM1111">
        <v>100</v>
      </c>
      <c r="AN1111">
        <v>1400</v>
      </c>
      <c r="AO1111" t="s">
        <v>118</v>
      </c>
      <c r="AP1111">
        <v>32</v>
      </c>
      <c r="AQ1111">
        <v>137</v>
      </c>
      <c r="AR1111">
        <v>-320</v>
      </c>
      <c r="AZ1111">
        <v>1200</v>
      </c>
      <c r="BA1111">
        <v>1</v>
      </c>
      <c r="BB1111" t="str">
        <f t="shared" si="78"/>
        <v xml:space="preserve">N35DC   </v>
      </c>
      <c r="BC1111">
        <v>1</v>
      </c>
      <c r="BE1111">
        <v>0</v>
      </c>
      <c r="BF1111">
        <v>0</v>
      </c>
      <c r="BG1111">
        <v>0</v>
      </c>
      <c r="BH1111">
        <v>1475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"17:48:26.019"</f>
        <v>17:48:26.019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16</v>
      </c>
      <c r="CR1111">
        <v>0</v>
      </c>
      <c r="CW1111">
        <v>5680131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"10/21/2020 17:48:18.096"</f>
        <v>10/21/2020 17:48:18.096</v>
      </c>
      <c r="C1112" t="str">
        <f t="shared" si="77"/>
        <v>FFDFD3C0</v>
      </c>
      <c r="D1112" t="s">
        <v>113</v>
      </c>
      <c r="E1112">
        <v>4</v>
      </c>
      <c r="H1112">
        <v>162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"17:48:26.016"</f>
        <v>17:48:26.016</v>
      </c>
      <c r="T1112" t="str">
        <f>"17:48:25.616"</f>
        <v>17:48:25.616</v>
      </c>
      <c r="U1112" t="str">
        <f t="shared" si="76"/>
        <v>A3E2C2</v>
      </c>
      <c r="V1112">
        <v>0</v>
      </c>
      <c r="W1112">
        <v>0</v>
      </c>
      <c r="X1112">
        <v>1</v>
      </c>
      <c r="Z1112">
        <v>0</v>
      </c>
      <c r="AA1112">
        <v>10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1</v>
      </c>
      <c r="AH1112">
        <v>0</v>
      </c>
      <c r="AI1112" t="s">
        <v>572</v>
      </c>
      <c r="AJ1112">
        <v>30.234869</v>
      </c>
      <c r="AK1112" t="s">
        <v>573</v>
      </c>
      <c r="AL1112">
        <v>-89.867519999999999</v>
      </c>
      <c r="AM1112">
        <v>100</v>
      </c>
      <c r="AN1112">
        <v>1400</v>
      </c>
      <c r="AO1112" t="s">
        <v>118</v>
      </c>
      <c r="AP1112">
        <v>32</v>
      </c>
      <c r="AQ1112">
        <v>137</v>
      </c>
      <c r="AR1112">
        <v>-320</v>
      </c>
      <c r="AZ1112">
        <v>1200</v>
      </c>
      <c r="BA1112">
        <v>1</v>
      </c>
      <c r="BB1112" t="str">
        <f t="shared" si="78"/>
        <v xml:space="preserve">N35DC   </v>
      </c>
      <c r="BC1112">
        <v>1</v>
      </c>
      <c r="BE1112">
        <v>0</v>
      </c>
      <c r="BF1112">
        <v>0</v>
      </c>
      <c r="BG1112">
        <v>0</v>
      </c>
      <c r="BH1112">
        <v>1475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"17:48:26.019"</f>
        <v>17:48:26.019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16</v>
      </c>
      <c r="CR1112">
        <v>0</v>
      </c>
      <c r="CW1112">
        <v>5680131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"10/21/2020 17:48:18.096"</f>
        <v>10/21/2020 17:48:18.096</v>
      </c>
      <c r="C1113" t="str">
        <f t="shared" si="77"/>
        <v>FFDFD3C0</v>
      </c>
      <c r="D1113" t="s">
        <v>130</v>
      </c>
      <c r="E1113">
        <v>3</v>
      </c>
      <c r="F1113">
        <v>2003</v>
      </c>
      <c r="G1113" t="s">
        <v>131</v>
      </c>
      <c r="J1113" t="s">
        <v>132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"17:48:26.016"</f>
        <v>17:48:26.016</v>
      </c>
      <c r="T1113" t="str">
        <f>"17:48:25.616"</f>
        <v>17:48:25.616</v>
      </c>
      <c r="U1113" t="str">
        <f t="shared" si="76"/>
        <v>A3E2C2</v>
      </c>
      <c r="V1113">
        <v>0</v>
      </c>
      <c r="W1113">
        <v>0</v>
      </c>
      <c r="X1113">
        <v>1</v>
      </c>
      <c r="Z1113">
        <v>0</v>
      </c>
      <c r="AA1113">
        <v>10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1</v>
      </c>
      <c r="AH1113">
        <v>0</v>
      </c>
      <c r="AI1113" t="s">
        <v>572</v>
      </c>
      <c r="AJ1113">
        <v>30.234869</v>
      </c>
      <c r="AK1113" t="s">
        <v>573</v>
      </c>
      <c r="AL1113">
        <v>-89.867519999999999</v>
      </c>
      <c r="AM1113">
        <v>100</v>
      </c>
      <c r="AN1113">
        <v>1400</v>
      </c>
      <c r="AO1113" t="s">
        <v>118</v>
      </c>
      <c r="AP1113">
        <v>32</v>
      </c>
      <c r="AQ1113">
        <v>137</v>
      </c>
      <c r="AR1113">
        <v>-320</v>
      </c>
      <c r="AZ1113">
        <v>1200</v>
      </c>
      <c r="BA1113">
        <v>1</v>
      </c>
      <c r="BB1113" t="str">
        <f t="shared" si="78"/>
        <v xml:space="preserve">N35DC   </v>
      </c>
      <c r="BC1113">
        <v>1</v>
      </c>
      <c r="BE1113">
        <v>0</v>
      </c>
      <c r="BF1113">
        <v>0</v>
      </c>
      <c r="BG1113">
        <v>0</v>
      </c>
      <c r="BH1113">
        <v>1475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"17:48:26.019"</f>
        <v>17:48:26.019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16</v>
      </c>
      <c r="CR1113">
        <v>0</v>
      </c>
      <c r="CW1113">
        <v>5680131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"10/21/2020 17:48:18.096"</f>
        <v>10/21/2020 17:48:18.096</v>
      </c>
      <c r="C1114" t="str">
        <f t="shared" si="77"/>
        <v>FFDFD3C0</v>
      </c>
      <c r="D1114" t="s">
        <v>133</v>
      </c>
      <c r="E1114">
        <v>1</v>
      </c>
      <c r="F1114">
        <v>1001</v>
      </c>
      <c r="G1114" t="s">
        <v>114</v>
      </c>
      <c r="J1114" t="s">
        <v>134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"17:48:26.016"</f>
        <v>17:48:26.016</v>
      </c>
      <c r="T1114" t="str">
        <f>"17:48:25.616"</f>
        <v>17:48:25.616</v>
      </c>
      <c r="U1114" t="str">
        <f t="shared" si="76"/>
        <v>A3E2C2</v>
      </c>
      <c r="V1114">
        <v>0</v>
      </c>
      <c r="W1114">
        <v>0</v>
      </c>
      <c r="X1114">
        <v>1</v>
      </c>
      <c r="Z1114">
        <v>0</v>
      </c>
      <c r="AA1114">
        <v>10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1</v>
      </c>
      <c r="AH1114">
        <v>0</v>
      </c>
      <c r="AI1114" t="s">
        <v>572</v>
      </c>
      <c r="AJ1114">
        <v>30.234869</v>
      </c>
      <c r="AK1114" t="s">
        <v>573</v>
      </c>
      <c r="AL1114">
        <v>-89.867519999999999</v>
      </c>
      <c r="AM1114">
        <v>100</v>
      </c>
      <c r="AN1114">
        <v>1400</v>
      </c>
      <c r="AO1114" t="s">
        <v>118</v>
      </c>
      <c r="AP1114">
        <v>32</v>
      </c>
      <c r="AQ1114">
        <v>137</v>
      </c>
      <c r="AR1114">
        <v>-320</v>
      </c>
      <c r="AZ1114">
        <v>1200</v>
      </c>
      <c r="BA1114">
        <v>1</v>
      </c>
      <c r="BB1114" t="str">
        <f t="shared" si="78"/>
        <v xml:space="preserve">N35DC   </v>
      </c>
      <c r="BC1114">
        <v>1</v>
      </c>
      <c r="BE1114">
        <v>0</v>
      </c>
      <c r="BF1114">
        <v>0</v>
      </c>
      <c r="BG1114">
        <v>0</v>
      </c>
      <c r="BH1114">
        <v>1475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"17:48:26.019"</f>
        <v>17:48:26.019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16</v>
      </c>
      <c r="CR1114">
        <v>0</v>
      </c>
      <c r="CW1114">
        <v>5680131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"10/21/2020 17:48:19.172"</f>
        <v>10/21/2020 17:48:19.172</v>
      </c>
      <c r="C1115" t="str">
        <f t="shared" si="77"/>
        <v>FFDFD3C0</v>
      </c>
      <c r="D1115" t="s">
        <v>113</v>
      </c>
      <c r="E1115">
        <v>4</v>
      </c>
      <c r="H1115">
        <v>162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"17:48:27.094"</f>
        <v>17:48:27.094</v>
      </c>
      <c r="T1115" t="str">
        <f>"17:48:26.694"</f>
        <v>17:48:26.694</v>
      </c>
      <c r="U1115" t="str">
        <f t="shared" si="76"/>
        <v>A3E2C2</v>
      </c>
      <c r="V1115">
        <v>0</v>
      </c>
      <c r="W1115">
        <v>0</v>
      </c>
      <c r="X1115">
        <v>1</v>
      </c>
      <c r="Z1115">
        <v>0</v>
      </c>
      <c r="AA1115">
        <v>10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1</v>
      </c>
      <c r="AH1115">
        <v>0</v>
      </c>
      <c r="AI1115" t="s">
        <v>574</v>
      </c>
      <c r="AJ1115">
        <v>30.235576999999999</v>
      </c>
      <c r="AK1115" t="s">
        <v>575</v>
      </c>
      <c r="AL1115">
        <v>-89.867349000000004</v>
      </c>
      <c r="AM1115">
        <v>100</v>
      </c>
      <c r="AN1115">
        <v>1400</v>
      </c>
      <c r="AO1115" t="s">
        <v>118</v>
      </c>
      <c r="AP1115">
        <v>30</v>
      </c>
      <c r="AQ1115">
        <v>138</v>
      </c>
      <c r="AR1115">
        <v>-320</v>
      </c>
      <c r="AZ1115">
        <v>1200</v>
      </c>
      <c r="BA1115">
        <v>1</v>
      </c>
      <c r="BB1115" t="str">
        <f t="shared" si="78"/>
        <v xml:space="preserve">N35DC   </v>
      </c>
      <c r="BC1115">
        <v>1</v>
      </c>
      <c r="BE1115">
        <v>0</v>
      </c>
      <c r="BF1115">
        <v>0</v>
      </c>
      <c r="BG1115">
        <v>0</v>
      </c>
      <c r="BH1115">
        <v>1475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"17:48:27.099"</f>
        <v>17:48:27.099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16</v>
      </c>
      <c r="CR1115">
        <v>0</v>
      </c>
      <c r="CW1115">
        <v>5680850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"10/21/2020 17:48:19.172"</f>
        <v>10/21/2020 17:48:19.172</v>
      </c>
      <c r="C1116" t="str">
        <f t="shared" si="77"/>
        <v>FFDFD3C0</v>
      </c>
      <c r="D1116" t="s">
        <v>130</v>
      </c>
      <c r="E1116">
        <v>3</v>
      </c>
      <c r="F1116">
        <v>2003</v>
      </c>
      <c r="G1116" t="s">
        <v>131</v>
      </c>
      <c r="J1116" t="s">
        <v>132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"17:48:27.094"</f>
        <v>17:48:27.094</v>
      </c>
      <c r="T1116" t="str">
        <f>"17:48:26.694"</f>
        <v>17:48:26.694</v>
      </c>
      <c r="U1116" t="str">
        <f t="shared" si="76"/>
        <v>A3E2C2</v>
      </c>
      <c r="V1116">
        <v>0</v>
      </c>
      <c r="W1116">
        <v>0</v>
      </c>
      <c r="X1116">
        <v>1</v>
      </c>
      <c r="Z1116">
        <v>0</v>
      </c>
      <c r="AA1116">
        <v>10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1</v>
      </c>
      <c r="AH1116">
        <v>0</v>
      </c>
      <c r="AI1116" t="s">
        <v>574</v>
      </c>
      <c r="AJ1116">
        <v>30.235576999999999</v>
      </c>
      <c r="AK1116" t="s">
        <v>575</v>
      </c>
      <c r="AL1116">
        <v>-89.867349000000004</v>
      </c>
      <c r="AM1116">
        <v>100</v>
      </c>
      <c r="AN1116">
        <v>1400</v>
      </c>
      <c r="AO1116" t="s">
        <v>118</v>
      </c>
      <c r="AP1116">
        <v>30</v>
      </c>
      <c r="AQ1116">
        <v>138</v>
      </c>
      <c r="AR1116">
        <v>-320</v>
      </c>
      <c r="AZ1116">
        <v>1200</v>
      </c>
      <c r="BA1116">
        <v>1</v>
      </c>
      <c r="BB1116" t="str">
        <f t="shared" si="78"/>
        <v xml:space="preserve">N35DC   </v>
      </c>
      <c r="BC1116">
        <v>1</v>
      </c>
      <c r="BE1116">
        <v>0</v>
      </c>
      <c r="BF1116">
        <v>0</v>
      </c>
      <c r="BG1116">
        <v>0</v>
      </c>
      <c r="BH1116">
        <v>1475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"17:48:27.099"</f>
        <v>17:48:27.099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16</v>
      </c>
      <c r="CR1116">
        <v>0</v>
      </c>
      <c r="CW1116">
        <v>5680850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"10/21/2020 17:48:19.172"</f>
        <v>10/21/2020 17:48:19.172</v>
      </c>
      <c r="C1117" t="str">
        <f t="shared" si="77"/>
        <v>FFDFD3C0</v>
      </c>
      <c r="D1117" t="s">
        <v>124</v>
      </c>
      <c r="E1117">
        <v>2</v>
      </c>
      <c r="H1117">
        <v>14</v>
      </c>
      <c r="I1117" t="s">
        <v>125</v>
      </c>
      <c r="J1117" t="s">
        <v>126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"17:48:27.094"</f>
        <v>17:48:27.094</v>
      </c>
      <c r="T1117" t="str">
        <f>"17:48:26.694"</f>
        <v>17:48:26.694</v>
      </c>
      <c r="U1117" t="str">
        <f t="shared" si="76"/>
        <v>A3E2C2</v>
      </c>
      <c r="V1117">
        <v>0</v>
      </c>
      <c r="W1117">
        <v>0</v>
      </c>
      <c r="X1117">
        <v>1</v>
      </c>
      <c r="Z1117">
        <v>0</v>
      </c>
      <c r="AA1117">
        <v>10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1</v>
      </c>
      <c r="AH1117">
        <v>0</v>
      </c>
      <c r="AI1117" t="s">
        <v>574</v>
      </c>
      <c r="AJ1117">
        <v>30.235576999999999</v>
      </c>
      <c r="AK1117" t="s">
        <v>575</v>
      </c>
      <c r="AL1117">
        <v>-89.867349000000004</v>
      </c>
      <c r="AM1117">
        <v>100</v>
      </c>
      <c r="AN1117">
        <v>1400</v>
      </c>
      <c r="AO1117" t="s">
        <v>118</v>
      </c>
      <c r="AP1117">
        <v>30</v>
      </c>
      <c r="AQ1117">
        <v>138</v>
      </c>
      <c r="AR1117">
        <v>-320</v>
      </c>
      <c r="AZ1117">
        <v>1200</v>
      </c>
      <c r="BA1117">
        <v>1</v>
      </c>
      <c r="BB1117" t="str">
        <f t="shared" si="78"/>
        <v xml:space="preserve">N35DC   </v>
      </c>
      <c r="BC1117">
        <v>1</v>
      </c>
      <c r="BE1117">
        <v>0</v>
      </c>
      <c r="BF1117">
        <v>0</v>
      </c>
      <c r="BG1117">
        <v>0</v>
      </c>
      <c r="BH1117">
        <v>1475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"17:48:27.099"</f>
        <v>17:48:27.099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16</v>
      </c>
      <c r="CR1117">
        <v>0</v>
      </c>
      <c r="CW1117">
        <v>5680850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"10/21/2020 17:48:19.172"</f>
        <v>10/21/2020 17:48:19.172</v>
      </c>
      <c r="C1118" t="str">
        <f t="shared" si="77"/>
        <v>FFDFD3C0</v>
      </c>
      <c r="D1118" t="s">
        <v>133</v>
      </c>
      <c r="E1118">
        <v>1</v>
      </c>
      <c r="F1118">
        <v>1001</v>
      </c>
      <c r="G1118" t="s">
        <v>114</v>
      </c>
      <c r="J1118" t="s">
        <v>134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"17:48:27.094"</f>
        <v>17:48:27.094</v>
      </c>
      <c r="T1118" t="str">
        <f>"17:48:26.694"</f>
        <v>17:48:26.694</v>
      </c>
      <c r="U1118" t="str">
        <f t="shared" si="76"/>
        <v>A3E2C2</v>
      </c>
      <c r="V1118">
        <v>0</v>
      </c>
      <c r="W1118">
        <v>0</v>
      </c>
      <c r="X1118">
        <v>1</v>
      </c>
      <c r="Z1118">
        <v>0</v>
      </c>
      <c r="AA1118">
        <v>10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1</v>
      </c>
      <c r="AH1118">
        <v>0</v>
      </c>
      <c r="AI1118" t="s">
        <v>574</v>
      </c>
      <c r="AJ1118">
        <v>30.235576999999999</v>
      </c>
      <c r="AK1118" t="s">
        <v>575</v>
      </c>
      <c r="AL1118">
        <v>-89.867349000000004</v>
      </c>
      <c r="AM1118">
        <v>100</v>
      </c>
      <c r="AN1118">
        <v>1400</v>
      </c>
      <c r="AO1118" t="s">
        <v>118</v>
      </c>
      <c r="AP1118">
        <v>30</v>
      </c>
      <c r="AQ1118">
        <v>138</v>
      </c>
      <c r="AR1118">
        <v>-320</v>
      </c>
      <c r="AZ1118">
        <v>1200</v>
      </c>
      <c r="BA1118">
        <v>1</v>
      </c>
      <c r="BB1118" t="str">
        <f t="shared" si="78"/>
        <v xml:space="preserve">N35DC   </v>
      </c>
      <c r="BC1118">
        <v>1</v>
      </c>
      <c r="BE1118">
        <v>0</v>
      </c>
      <c r="BF1118">
        <v>0</v>
      </c>
      <c r="BG1118">
        <v>0</v>
      </c>
      <c r="BH1118">
        <v>1475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"17:48:27.099"</f>
        <v>17:48:27.099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16</v>
      </c>
      <c r="CR1118">
        <v>0</v>
      </c>
      <c r="CW1118">
        <v>5680850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"10/21/2020 17:48:19.172"</f>
        <v>10/21/2020 17:48:19.172</v>
      </c>
      <c r="C1119" t="str">
        <f t="shared" si="77"/>
        <v>FFDFD3C0</v>
      </c>
      <c r="D1119" t="s">
        <v>128</v>
      </c>
      <c r="E1119">
        <v>9</v>
      </c>
      <c r="H1119">
        <v>257</v>
      </c>
      <c r="I1119" t="s">
        <v>129</v>
      </c>
      <c r="J1119" t="s">
        <v>126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"17:48:27.094"</f>
        <v>17:48:27.094</v>
      </c>
      <c r="T1119" t="str">
        <f>"17:48:26.694"</f>
        <v>17:48:26.694</v>
      </c>
      <c r="U1119" t="str">
        <f t="shared" si="76"/>
        <v>A3E2C2</v>
      </c>
      <c r="V1119">
        <v>0</v>
      </c>
      <c r="W1119">
        <v>0</v>
      </c>
      <c r="X1119">
        <v>1</v>
      </c>
      <c r="Z1119">
        <v>0</v>
      </c>
      <c r="AA1119">
        <v>10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1</v>
      </c>
      <c r="AH1119">
        <v>0</v>
      </c>
      <c r="AI1119" t="s">
        <v>574</v>
      </c>
      <c r="AJ1119">
        <v>30.235576999999999</v>
      </c>
      <c r="AK1119" t="s">
        <v>575</v>
      </c>
      <c r="AL1119">
        <v>-89.867349000000004</v>
      </c>
      <c r="AM1119">
        <v>100</v>
      </c>
      <c r="AN1119">
        <v>1400</v>
      </c>
      <c r="AO1119" t="s">
        <v>118</v>
      </c>
      <c r="AP1119">
        <v>30</v>
      </c>
      <c r="AQ1119">
        <v>138</v>
      </c>
      <c r="AR1119">
        <v>-320</v>
      </c>
      <c r="AZ1119">
        <v>1200</v>
      </c>
      <c r="BA1119">
        <v>1</v>
      </c>
      <c r="BB1119" t="str">
        <f t="shared" si="78"/>
        <v xml:space="preserve">N35DC   </v>
      </c>
      <c r="BC1119">
        <v>1</v>
      </c>
      <c r="BE1119">
        <v>0</v>
      </c>
      <c r="BF1119">
        <v>0</v>
      </c>
      <c r="BG1119">
        <v>0</v>
      </c>
      <c r="BH1119">
        <v>1475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"17:48:27.099"</f>
        <v>17:48:27.099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16</v>
      </c>
      <c r="CR1119">
        <v>0</v>
      </c>
      <c r="CW1119">
        <v>5680850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"10/21/2020 17:48:22.104"</f>
        <v>10/21/2020 17:48:22.104</v>
      </c>
      <c r="C1120" t="str">
        <f t="shared" si="77"/>
        <v>FFDFD3C0</v>
      </c>
      <c r="D1120" t="s">
        <v>113</v>
      </c>
      <c r="E1120">
        <v>4</v>
      </c>
      <c r="H1120">
        <v>162</v>
      </c>
      <c r="I1120" t="s">
        <v>114</v>
      </c>
      <c r="J1120" t="s">
        <v>115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"17:48:30.031"</f>
        <v>17:48:30.031</v>
      </c>
      <c r="T1120" t="str">
        <f>"17:48:29.931"</f>
        <v>17:48:29.931</v>
      </c>
      <c r="U1120" t="str">
        <f t="shared" si="76"/>
        <v>A3E2C2</v>
      </c>
      <c r="V1120">
        <v>0</v>
      </c>
      <c r="W1120">
        <v>0</v>
      </c>
      <c r="X1120">
        <v>1</v>
      </c>
      <c r="Z1120">
        <v>0</v>
      </c>
      <c r="AA1120">
        <v>10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1</v>
      </c>
      <c r="AH1120">
        <v>0</v>
      </c>
      <c r="AI1120" t="s">
        <v>576</v>
      </c>
      <c r="AJ1120">
        <v>30.237486000000001</v>
      </c>
      <c r="AK1120" t="s">
        <v>577</v>
      </c>
      <c r="AL1120">
        <v>-89.866984000000002</v>
      </c>
      <c r="AM1120">
        <v>100</v>
      </c>
      <c r="AN1120">
        <v>1400</v>
      </c>
      <c r="AO1120" t="s">
        <v>118</v>
      </c>
      <c r="AP1120">
        <v>22</v>
      </c>
      <c r="AQ1120">
        <v>140</v>
      </c>
      <c r="AR1120">
        <v>192</v>
      </c>
      <c r="AZ1120">
        <v>1200</v>
      </c>
      <c r="BA1120">
        <v>1</v>
      </c>
      <c r="BB1120" t="str">
        <f t="shared" si="78"/>
        <v xml:space="preserve">N35DC   </v>
      </c>
      <c r="BC1120">
        <v>1</v>
      </c>
      <c r="BE1120">
        <v>0</v>
      </c>
      <c r="BF1120">
        <v>0</v>
      </c>
      <c r="BG1120">
        <v>0</v>
      </c>
      <c r="BH1120">
        <v>1475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"17:48:30.039"</f>
        <v>17:48:30.039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341</v>
      </c>
      <c r="CR1120">
        <v>0</v>
      </c>
      <c r="CW1120">
        <v>11332</v>
      </c>
      <c r="CY1120">
        <v>1</v>
      </c>
      <c r="CZ1120">
        <v>0</v>
      </c>
      <c r="DA1120">
        <v>0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"10/21/2020 17:48:22.104"</f>
        <v>10/21/2020 17:48:22.104</v>
      </c>
      <c r="C1121" t="str">
        <f t="shared" si="77"/>
        <v>FFDFD3C0</v>
      </c>
      <c r="D1121" t="s">
        <v>124</v>
      </c>
      <c r="E1121">
        <v>2</v>
      </c>
      <c r="H1121">
        <v>14</v>
      </c>
      <c r="I1121" t="s">
        <v>125</v>
      </c>
      <c r="J1121" t="s">
        <v>126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"17:48:30.031"</f>
        <v>17:48:30.031</v>
      </c>
      <c r="T1121" t="str">
        <f>"17:48:29.931"</f>
        <v>17:48:29.931</v>
      </c>
      <c r="U1121" t="str">
        <f t="shared" si="76"/>
        <v>A3E2C2</v>
      </c>
      <c r="V1121">
        <v>0</v>
      </c>
      <c r="W1121">
        <v>0</v>
      </c>
      <c r="X1121">
        <v>1</v>
      </c>
      <c r="Z1121">
        <v>0</v>
      </c>
      <c r="AA1121">
        <v>10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1</v>
      </c>
      <c r="AH1121">
        <v>0</v>
      </c>
      <c r="AI1121" t="s">
        <v>576</v>
      </c>
      <c r="AJ1121">
        <v>30.237486000000001</v>
      </c>
      <c r="AK1121" t="s">
        <v>577</v>
      </c>
      <c r="AL1121">
        <v>-89.866984000000002</v>
      </c>
      <c r="AM1121">
        <v>100</v>
      </c>
      <c r="AN1121">
        <v>1400</v>
      </c>
      <c r="AO1121" t="s">
        <v>118</v>
      </c>
      <c r="AP1121">
        <v>22</v>
      </c>
      <c r="AQ1121">
        <v>140</v>
      </c>
      <c r="AR1121">
        <v>192</v>
      </c>
      <c r="AZ1121">
        <v>1200</v>
      </c>
      <c r="BA1121">
        <v>1</v>
      </c>
      <c r="BB1121" t="str">
        <f t="shared" si="78"/>
        <v xml:space="preserve">N35DC   </v>
      </c>
      <c r="BC1121">
        <v>1</v>
      </c>
      <c r="BE1121">
        <v>0</v>
      </c>
      <c r="BF1121">
        <v>0</v>
      </c>
      <c r="BG1121">
        <v>0</v>
      </c>
      <c r="BH1121">
        <v>1475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"17:48:30.039"</f>
        <v>17:48:30.039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341</v>
      </c>
      <c r="CR1121">
        <v>0</v>
      </c>
      <c r="CW1121">
        <v>11332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"10/21/2020 17:48:22.104"</f>
        <v>10/21/2020 17:48:22.104</v>
      </c>
      <c r="C1122" t="str">
        <f t="shared" si="77"/>
        <v>FFDFD3C0</v>
      </c>
      <c r="D1122" t="s">
        <v>130</v>
      </c>
      <c r="E1122">
        <v>3</v>
      </c>
      <c r="F1122">
        <v>2003</v>
      </c>
      <c r="G1122" t="s">
        <v>131</v>
      </c>
      <c r="J1122" t="s">
        <v>132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"17:48:30.031"</f>
        <v>17:48:30.031</v>
      </c>
      <c r="T1122" t="str">
        <f>"17:48:29.931"</f>
        <v>17:48:29.931</v>
      </c>
      <c r="U1122" t="str">
        <f t="shared" si="76"/>
        <v>A3E2C2</v>
      </c>
      <c r="V1122">
        <v>0</v>
      </c>
      <c r="W1122">
        <v>0</v>
      </c>
      <c r="X1122">
        <v>1</v>
      </c>
      <c r="Z1122">
        <v>0</v>
      </c>
      <c r="AA1122">
        <v>10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1</v>
      </c>
      <c r="AH1122">
        <v>0</v>
      </c>
      <c r="AI1122" t="s">
        <v>576</v>
      </c>
      <c r="AJ1122">
        <v>30.237486000000001</v>
      </c>
      <c r="AK1122" t="s">
        <v>577</v>
      </c>
      <c r="AL1122">
        <v>-89.866984000000002</v>
      </c>
      <c r="AM1122">
        <v>100</v>
      </c>
      <c r="AN1122">
        <v>1400</v>
      </c>
      <c r="AO1122" t="s">
        <v>118</v>
      </c>
      <c r="AP1122">
        <v>22</v>
      </c>
      <c r="AQ1122">
        <v>140</v>
      </c>
      <c r="AR1122">
        <v>192</v>
      </c>
      <c r="AZ1122">
        <v>1200</v>
      </c>
      <c r="BA1122">
        <v>1</v>
      </c>
      <c r="BB1122" t="str">
        <f t="shared" si="78"/>
        <v xml:space="preserve">N35DC   </v>
      </c>
      <c r="BC1122">
        <v>1</v>
      </c>
      <c r="BE1122">
        <v>0</v>
      </c>
      <c r="BF1122">
        <v>0</v>
      </c>
      <c r="BG1122">
        <v>0</v>
      </c>
      <c r="BH1122">
        <v>1475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"17:48:30.039"</f>
        <v>17:48:30.039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341</v>
      </c>
      <c r="CR1122">
        <v>0</v>
      </c>
      <c r="CW1122">
        <v>11332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"10/21/2020 17:48:22.104"</f>
        <v>10/21/2020 17:48:22.104</v>
      </c>
      <c r="C1123" t="str">
        <f t="shared" si="77"/>
        <v>FFDFD3C0</v>
      </c>
      <c r="D1123" t="s">
        <v>133</v>
      </c>
      <c r="E1123">
        <v>1</v>
      </c>
      <c r="F1123">
        <v>1001</v>
      </c>
      <c r="G1123" t="s">
        <v>114</v>
      </c>
      <c r="J1123" t="s">
        <v>134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"17:48:30.031"</f>
        <v>17:48:30.031</v>
      </c>
      <c r="T1123" t="str">
        <f>"17:48:29.931"</f>
        <v>17:48:29.931</v>
      </c>
      <c r="U1123" t="str">
        <f t="shared" si="76"/>
        <v>A3E2C2</v>
      </c>
      <c r="V1123">
        <v>0</v>
      </c>
      <c r="W1123">
        <v>0</v>
      </c>
      <c r="X1123">
        <v>1</v>
      </c>
      <c r="Z1123">
        <v>0</v>
      </c>
      <c r="AA1123">
        <v>10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1</v>
      </c>
      <c r="AH1123">
        <v>0</v>
      </c>
      <c r="AI1123" t="s">
        <v>576</v>
      </c>
      <c r="AJ1123">
        <v>30.237486000000001</v>
      </c>
      <c r="AK1123" t="s">
        <v>577</v>
      </c>
      <c r="AL1123">
        <v>-89.866984000000002</v>
      </c>
      <c r="AM1123">
        <v>100</v>
      </c>
      <c r="AN1123">
        <v>1400</v>
      </c>
      <c r="AO1123" t="s">
        <v>118</v>
      </c>
      <c r="AP1123">
        <v>22</v>
      </c>
      <c r="AQ1123">
        <v>140</v>
      </c>
      <c r="AR1123">
        <v>192</v>
      </c>
      <c r="AZ1123">
        <v>1200</v>
      </c>
      <c r="BA1123">
        <v>1</v>
      </c>
      <c r="BB1123" t="str">
        <f t="shared" si="78"/>
        <v xml:space="preserve">N35DC   </v>
      </c>
      <c r="BC1123">
        <v>1</v>
      </c>
      <c r="BE1123">
        <v>0</v>
      </c>
      <c r="BF1123">
        <v>0</v>
      </c>
      <c r="BG1123">
        <v>0</v>
      </c>
      <c r="BH1123">
        <v>1475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"17:48:30.039"</f>
        <v>17:48:30.039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341</v>
      </c>
      <c r="CR1123">
        <v>0</v>
      </c>
      <c r="CW1123">
        <v>11332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"10/21/2020 17:48:22.104"</f>
        <v>10/21/2020 17:48:22.104</v>
      </c>
      <c r="C1124" t="str">
        <f t="shared" si="77"/>
        <v>FFDFD3C0</v>
      </c>
      <c r="D1124" t="s">
        <v>128</v>
      </c>
      <c r="E1124">
        <v>9</v>
      </c>
      <c r="H1124">
        <v>257</v>
      </c>
      <c r="I1124" t="s">
        <v>129</v>
      </c>
      <c r="J1124" t="s">
        <v>126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"17:48:30.031"</f>
        <v>17:48:30.031</v>
      </c>
      <c r="T1124" t="str">
        <f>"17:48:29.931"</f>
        <v>17:48:29.931</v>
      </c>
      <c r="U1124" t="str">
        <f t="shared" si="76"/>
        <v>A3E2C2</v>
      </c>
      <c r="V1124">
        <v>0</v>
      </c>
      <c r="W1124">
        <v>0</v>
      </c>
      <c r="X1124">
        <v>1</v>
      </c>
      <c r="Z1124">
        <v>0</v>
      </c>
      <c r="AA1124">
        <v>10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1</v>
      </c>
      <c r="AH1124">
        <v>0</v>
      </c>
      <c r="AI1124" t="s">
        <v>576</v>
      </c>
      <c r="AJ1124">
        <v>30.237486000000001</v>
      </c>
      <c r="AK1124" t="s">
        <v>577</v>
      </c>
      <c r="AL1124">
        <v>-89.866984000000002</v>
      </c>
      <c r="AM1124">
        <v>100</v>
      </c>
      <c r="AN1124">
        <v>1400</v>
      </c>
      <c r="AO1124" t="s">
        <v>118</v>
      </c>
      <c r="AP1124">
        <v>22</v>
      </c>
      <c r="AQ1124">
        <v>140</v>
      </c>
      <c r="AR1124">
        <v>192</v>
      </c>
      <c r="AZ1124">
        <v>1200</v>
      </c>
      <c r="BA1124">
        <v>1</v>
      </c>
      <c r="BB1124" t="str">
        <f t="shared" si="78"/>
        <v xml:space="preserve">N35DC   </v>
      </c>
      <c r="BC1124">
        <v>1</v>
      </c>
      <c r="BE1124">
        <v>0</v>
      </c>
      <c r="BF1124">
        <v>0</v>
      </c>
      <c r="BG1124">
        <v>0</v>
      </c>
      <c r="BH1124">
        <v>1475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"17:48:30.039"</f>
        <v>17:48:30.039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341</v>
      </c>
      <c r="CR1124">
        <v>0</v>
      </c>
      <c r="CW1124">
        <v>11332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"10/21/2020 17:48:23.115"</f>
        <v>10/21/2020 17:48:23.115</v>
      </c>
      <c r="C1125" t="str">
        <f t="shared" si="77"/>
        <v>FFDFD3C0</v>
      </c>
      <c r="D1125" t="s">
        <v>124</v>
      </c>
      <c r="E1125">
        <v>2</v>
      </c>
      <c r="H1125">
        <v>14</v>
      </c>
      <c r="I1125" t="s">
        <v>125</v>
      </c>
      <c r="J1125" t="s">
        <v>126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"17:48:31.039"</f>
        <v>17:48:31.039</v>
      </c>
      <c r="T1125" t="str">
        <f>"17:48:30.939"</f>
        <v>17:48:30.939</v>
      </c>
      <c r="U1125" t="str">
        <f t="shared" si="76"/>
        <v>A3E2C2</v>
      </c>
      <c r="V1125">
        <v>0</v>
      </c>
      <c r="W1125">
        <v>0</v>
      </c>
      <c r="X1125">
        <v>1</v>
      </c>
      <c r="Z1125">
        <v>0</v>
      </c>
      <c r="AA1125">
        <v>10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1</v>
      </c>
      <c r="AH1125">
        <v>0</v>
      </c>
      <c r="AI1125" t="s">
        <v>578</v>
      </c>
      <c r="AJ1125">
        <v>30.238109000000001</v>
      </c>
      <c r="AK1125" t="s">
        <v>579</v>
      </c>
      <c r="AL1125">
        <v>-89.866855000000001</v>
      </c>
      <c r="AM1125">
        <v>100</v>
      </c>
      <c r="AN1125">
        <v>1400</v>
      </c>
      <c r="AO1125" t="s">
        <v>118</v>
      </c>
      <c r="AP1125">
        <v>21</v>
      </c>
      <c r="AQ1125">
        <v>140</v>
      </c>
      <c r="AR1125">
        <v>0</v>
      </c>
      <c r="AZ1125">
        <v>1200</v>
      </c>
      <c r="BA1125">
        <v>1</v>
      </c>
      <c r="BB1125" t="str">
        <f t="shared" si="78"/>
        <v xml:space="preserve">N35DC   </v>
      </c>
      <c r="BC1125">
        <v>1</v>
      </c>
      <c r="BE1125">
        <v>0</v>
      </c>
      <c r="BF1125">
        <v>0</v>
      </c>
      <c r="BG1125">
        <v>0</v>
      </c>
      <c r="BH1125">
        <v>1475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"17:48:31.044"</f>
        <v>17:48:31.044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16</v>
      </c>
      <c r="CR1125">
        <v>0</v>
      </c>
      <c r="CW1125">
        <v>5683618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"10/21/2020 17:48:23.115"</f>
        <v>10/21/2020 17:48:23.115</v>
      </c>
      <c r="C1126" t="str">
        <f t="shared" si="77"/>
        <v>FFDFD3C0</v>
      </c>
      <c r="D1126" t="s">
        <v>113</v>
      </c>
      <c r="E1126">
        <v>4</v>
      </c>
      <c r="H1126">
        <v>162</v>
      </c>
      <c r="I1126" t="s">
        <v>114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"17:48:31.039"</f>
        <v>17:48:31.039</v>
      </c>
      <c r="T1126" t="str">
        <f>"17:48:30.939"</f>
        <v>17:48:30.939</v>
      </c>
      <c r="U1126" t="str">
        <f t="shared" si="76"/>
        <v>A3E2C2</v>
      </c>
      <c r="V1126">
        <v>0</v>
      </c>
      <c r="W1126">
        <v>0</v>
      </c>
      <c r="X1126">
        <v>1</v>
      </c>
      <c r="Z1126">
        <v>0</v>
      </c>
      <c r="AA1126">
        <v>10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1</v>
      </c>
      <c r="AH1126">
        <v>0</v>
      </c>
      <c r="AI1126" t="s">
        <v>578</v>
      </c>
      <c r="AJ1126">
        <v>30.238109000000001</v>
      </c>
      <c r="AK1126" t="s">
        <v>579</v>
      </c>
      <c r="AL1126">
        <v>-89.866855000000001</v>
      </c>
      <c r="AM1126">
        <v>100</v>
      </c>
      <c r="AN1126">
        <v>1400</v>
      </c>
      <c r="AO1126" t="s">
        <v>118</v>
      </c>
      <c r="AP1126">
        <v>21</v>
      </c>
      <c r="AQ1126">
        <v>140</v>
      </c>
      <c r="AR1126">
        <v>0</v>
      </c>
      <c r="AZ1126">
        <v>1200</v>
      </c>
      <c r="BA1126">
        <v>1</v>
      </c>
      <c r="BB1126" t="str">
        <f t="shared" si="78"/>
        <v xml:space="preserve">N35DC   </v>
      </c>
      <c r="BC1126">
        <v>1</v>
      </c>
      <c r="BE1126">
        <v>0</v>
      </c>
      <c r="BF1126">
        <v>0</v>
      </c>
      <c r="BG1126">
        <v>0</v>
      </c>
      <c r="BH1126">
        <v>1475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"17:48:31.044"</f>
        <v>17:48:31.044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16</v>
      </c>
      <c r="CR1126">
        <v>0</v>
      </c>
      <c r="CW1126">
        <v>5683618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"10/21/2020 17:48:23.115"</f>
        <v>10/21/2020 17:48:23.115</v>
      </c>
      <c r="C1127" t="str">
        <f t="shared" si="77"/>
        <v>FFDFD3C0</v>
      </c>
      <c r="D1127" t="s">
        <v>133</v>
      </c>
      <c r="E1127">
        <v>1</v>
      </c>
      <c r="F1127">
        <v>1001</v>
      </c>
      <c r="G1127" t="s">
        <v>114</v>
      </c>
      <c r="J1127" t="s">
        <v>134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"17:48:31.039"</f>
        <v>17:48:31.039</v>
      </c>
      <c r="T1127" t="str">
        <f>"17:48:30.939"</f>
        <v>17:48:30.939</v>
      </c>
      <c r="U1127" t="str">
        <f t="shared" si="76"/>
        <v>A3E2C2</v>
      </c>
      <c r="V1127">
        <v>0</v>
      </c>
      <c r="W1127">
        <v>0</v>
      </c>
      <c r="X1127">
        <v>1</v>
      </c>
      <c r="Z1127">
        <v>0</v>
      </c>
      <c r="AA1127">
        <v>10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1</v>
      </c>
      <c r="AH1127">
        <v>0</v>
      </c>
      <c r="AI1127" t="s">
        <v>578</v>
      </c>
      <c r="AJ1127">
        <v>30.238109000000001</v>
      </c>
      <c r="AK1127" t="s">
        <v>579</v>
      </c>
      <c r="AL1127">
        <v>-89.866855000000001</v>
      </c>
      <c r="AM1127">
        <v>100</v>
      </c>
      <c r="AN1127">
        <v>1400</v>
      </c>
      <c r="AO1127" t="s">
        <v>118</v>
      </c>
      <c r="AP1127">
        <v>21</v>
      </c>
      <c r="AQ1127">
        <v>140</v>
      </c>
      <c r="AR1127">
        <v>0</v>
      </c>
      <c r="AZ1127">
        <v>1200</v>
      </c>
      <c r="BA1127">
        <v>1</v>
      </c>
      <c r="BB1127" t="str">
        <f t="shared" si="78"/>
        <v xml:space="preserve">N35DC   </v>
      </c>
      <c r="BC1127">
        <v>1</v>
      </c>
      <c r="BE1127">
        <v>0</v>
      </c>
      <c r="BF1127">
        <v>0</v>
      </c>
      <c r="BG1127">
        <v>0</v>
      </c>
      <c r="BH1127">
        <v>1475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"17:48:31.044"</f>
        <v>17:48:31.044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16</v>
      </c>
      <c r="CR1127">
        <v>0</v>
      </c>
      <c r="CW1127">
        <v>5683618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"10/21/2020 17:48:23.115"</f>
        <v>10/21/2020 17:48:23.115</v>
      </c>
      <c r="C1128" t="str">
        <f t="shared" si="77"/>
        <v>FFDFD3C0</v>
      </c>
      <c r="D1128" t="s">
        <v>130</v>
      </c>
      <c r="E1128">
        <v>3</v>
      </c>
      <c r="F1128">
        <v>2003</v>
      </c>
      <c r="G1128" t="s">
        <v>131</v>
      </c>
      <c r="J1128" t="s">
        <v>132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"17:48:31.039"</f>
        <v>17:48:31.039</v>
      </c>
      <c r="T1128" t="str">
        <f>"17:48:30.939"</f>
        <v>17:48:30.939</v>
      </c>
      <c r="U1128" t="str">
        <f t="shared" si="76"/>
        <v>A3E2C2</v>
      </c>
      <c r="V1128">
        <v>0</v>
      </c>
      <c r="W1128">
        <v>0</v>
      </c>
      <c r="X1128">
        <v>1</v>
      </c>
      <c r="Z1128">
        <v>0</v>
      </c>
      <c r="AA1128">
        <v>10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1</v>
      </c>
      <c r="AH1128">
        <v>0</v>
      </c>
      <c r="AI1128" t="s">
        <v>578</v>
      </c>
      <c r="AJ1128">
        <v>30.238109000000001</v>
      </c>
      <c r="AK1128" t="s">
        <v>579</v>
      </c>
      <c r="AL1128">
        <v>-89.866855000000001</v>
      </c>
      <c r="AM1128">
        <v>100</v>
      </c>
      <c r="AN1128">
        <v>1400</v>
      </c>
      <c r="AO1128" t="s">
        <v>118</v>
      </c>
      <c r="AP1128">
        <v>21</v>
      </c>
      <c r="AQ1128">
        <v>140</v>
      </c>
      <c r="AR1128">
        <v>0</v>
      </c>
      <c r="AZ1128">
        <v>1200</v>
      </c>
      <c r="BA1128">
        <v>1</v>
      </c>
      <c r="BB1128" t="str">
        <f t="shared" si="78"/>
        <v xml:space="preserve">N35DC   </v>
      </c>
      <c r="BC1128">
        <v>1</v>
      </c>
      <c r="BE1128">
        <v>0</v>
      </c>
      <c r="BF1128">
        <v>0</v>
      </c>
      <c r="BG1128">
        <v>0</v>
      </c>
      <c r="BH1128">
        <v>1475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"17:48:31.044"</f>
        <v>17:48:31.044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16</v>
      </c>
      <c r="CR1128">
        <v>0</v>
      </c>
      <c r="CW1128">
        <v>5683618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"10/21/2020 17:48:23.115"</f>
        <v>10/21/2020 17:48:23.115</v>
      </c>
      <c r="C1129" t="str">
        <f t="shared" si="77"/>
        <v>FFDFD3C0</v>
      </c>
      <c r="D1129" t="s">
        <v>128</v>
      </c>
      <c r="E1129">
        <v>9</v>
      </c>
      <c r="H1129">
        <v>257</v>
      </c>
      <c r="I1129" t="s">
        <v>129</v>
      </c>
      <c r="J1129" t="s">
        <v>126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"17:48:31.039"</f>
        <v>17:48:31.039</v>
      </c>
      <c r="T1129" t="str">
        <f>"17:48:30.939"</f>
        <v>17:48:30.939</v>
      </c>
      <c r="U1129" t="str">
        <f t="shared" si="76"/>
        <v>A3E2C2</v>
      </c>
      <c r="V1129">
        <v>0</v>
      </c>
      <c r="W1129">
        <v>0</v>
      </c>
      <c r="X1129">
        <v>1</v>
      </c>
      <c r="Z1129">
        <v>0</v>
      </c>
      <c r="AA1129">
        <v>10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1</v>
      </c>
      <c r="AH1129">
        <v>0</v>
      </c>
      <c r="AI1129" t="s">
        <v>578</v>
      </c>
      <c r="AJ1129">
        <v>30.238109000000001</v>
      </c>
      <c r="AK1129" t="s">
        <v>579</v>
      </c>
      <c r="AL1129">
        <v>-89.866855000000001</v>
      </c>
      <c r="AM1129">
        <v>100</v>
      </c>
      <c r="AN1129">
        <v>1400</v>
      </c>
      <c r="AO1129" t="s">
        <v>118</v>
      </c>
      <c r="AP1129">
        <v>21</v>
      </c>
      <c r="AQ1129">
        <v>140</v>
      </c>
      <c r="AR1129">
        <v>0</v>
      </c>
      <c r="AZ1129">
        <v>1200</v>
      </c>
      <c r="BA1129">
        <v>1</v>
      </c>
      <c r="BB1129" t="str">
        <f t="shared" si="78"/>
        <v xml:space="preserve">N35DC   </v>
      </c>
      <c r="BC1129">
        <v>1</v>
      </c>
      <c r="BE1129">
        <v>0</v>
      </c>
      <c r="BF1129">
        <v>0</v>
      </c>
      <c r="BG1129">
        <v>0</v>
      </c>
      <c r="BH1129">
        <v>1475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"17:48:31.044"</f>
        <v>17:48:31.044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16</v>
      </c>
      <c r="CR1129">
        <v>0</v>
      </c>
      <c r="CW1129">
        <v>5683618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"10/21/2020 17:48:26.231"</f>
        <v>10/21/2020 17:48:26.231</v>
      </c>
      <c r="C1130" t="str">
        <f t="shared" si="77"/>
        <v>FFDFD3C0</v>
      </c>
      <c r="D1130" t="s">
        <v>128</v>
      </c>
      <c r="E1130">
        <v>9</v>
      </c>
      <c r="H1130">
        <v>257</v>
      </c>
      <c r="I1130" t="s">
        <v>129</v>
      </c>
      <c r="J1130" t="s">
        <v>126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"17:48:34.133"</f>
        <v>17:48:34.133</v>
      </c>
      <c r="T1130" t="str">
        <f>"17:48:33.633"</f>
        <v>17:48:33.633</v>
      </c>
      <c r="U1130" t="str">
        <f t="shared" si="76"/>
        <v>A3E2C2</v>
      </c>
      <c r="V1130">
        <v>0</v>
      </c>
      <c r="W1130">
        <v>0</v>
      </c>
      <c r="X1130">
        <v>1</v>
      </c>
      <c r="Z1130">
        <v>0</v>
      </c>
      <c r="AA1130">
        <v>10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1</v>
      </c>
      <c r="AH1130">
        <v>0</v>
      </c>
      <c r="AI1130" t="s">
        <v>580</v>
      </c>
      <c r="AJ1130">
        <v>30.240147</v>
      </c>
      <c r="AK1130" t="s">
        <v>581</v>
      </c>
      <c r="AL1130">
        <v>-89.866555000000005</v>
      </c>
      <c r="AM1130">
        <v>100</v>
      </c>
      <c r="AN1130">
        <v>1400</v>
      </c>
      <c r="AO1130" t="s">
        <v>118</v>
      </c>
      <c r="AP1130">
        <v>15</v>
      </c>
      <c r="AQ1130">
        <v>140</v>
      </c>
      <c r="AR1130">
        <v>0</v>
      </c>
      <c r="AZ1130">
        <v>1200</v>
      </c>
      <c r="BA1130">
        <v>1</v>
      </c>
      <c r="BB1130" t="str">
        <f t="shared" si="78"/>
        <v xml:space="preserve">N35DC   </v>
      </c>
      <c r="BC1130">
        <v>1</v>
      </c>
      <c r="BE1130">
        <v>0</v>
      </c>
      <c r="BF1130">
        <v>0</v>
      </c>
      <c r="BG1130">
        <v>0</v>
      </c>
      <c r="BH1130">
        <v>1475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"17:48:34.133"</f>
        <v>17:48:34.133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341</v>
      </c>
      <c r="CR1130">
        <v>0</v>
      </c>
      <c r="CW1130">
        <v>14497</v>
      </c>
      <c r="CY1130">
        <v>1</v>
      </c>
      <c r="CZ1130">
        <v>0</v>
      </c>
      <c r="DA1130">
        <v>0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"10/21/2020 17:48:26.231"</f>
        <v>10/21/2020 17:48:26.231</v>
      </c>
      <c r="C1131" t="str">
        <f t="shared" si="77"/>
        <v>FFDFD3C0</v>
      </c>
      <c r="D1131" t="s">
        <v>133</v>
      </c>
      <c r="E1131">
        <v>1</v>
      </c>
      <c r="F1131">
        <v>1001</v>
      </c>
      <c r="G1131" t="s">
        <v>114</v>
      </c>
      <c r="J1131" t="s">
        <v>134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"17:48:34.133"</f>
        <v>17:48:34.133</v>
      </c>
      <c r="T1131" t="str">
        <f>"17:48:33.633"</f>
        <v>17:48:33.633</v>
      </c>
      <c r="U1131" t="str">
        <f t="shared" si="76"/>
        <v>A3E2C2</v>
      </c>
      <c r="V1131">
        <v>0</v>
      </c>
      <c r="W1131">
        <v>0</v>
      </c>
      <c r="X1131">
        <v>1</v>
      </c>
      <c r="Z1131">
        <v>0</v>
      </c>
      <c r="AA1131">
        <v>10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1</v>
      </c>
      <c r="AH1131">
        <v>0</v>
      </c>
      <c r="AI1131" t="s">
        <v>580</v>
      </c>
      <c r="AJ1131">
        <v>30.240147</v>
      </c>
      <c r="AK1131" t="s">
        <v>581</v>
      </c>
      <c r="AL1131">
        <v>-89.866555000000005</v>
      </c>
      <c r="AM1131">
        <v>100</v>
      </c>
      <c r="AN1131">
        <v>1400</v>
      </c>
      <c r="AO1131" t="s">
        <v>118</v>
      </c>
      <c r="AP1131">
        <v>15</v>
      </c>
      <c r="AQ1131">
        <v>140</v>
      </c>
      <c r="AR1131">
        <v>0</v>
      </c>
      <c r="AZ1131">
        <v>1200</v>
      </c>
      <c r="BA1131">
        <v>1</v>
      </c>
      <c r="BB1131" t="str">
        <f t="shared" si="78"/>
        <v xml:space="preserve">N35DC   </v>
      </c>
      <c r="BC1131">
        <v>1</v>
      </c>
      <c r="BE1131">
        <v>0</v>
      </c>
      <c r="BF1131">
        <v>0</v>
      </c>
      <c r="BG1131">
        <v>0</v>
      </c>
      <c r="BH1131">
        <v>1475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"17:48:34.133"</f>
        <v>17:48:34.133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341</v>
      </c>
      <c r="CR1131">
        <v>0</v>
      </c>
      <c r="CW1131">
        <v>14497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"10/21/2020 17:48:26.231"</f>
        <v>10/21/2020 17:48:26.231</v>
      </c>
      <c r="C1132" t="str">
        <f t="shared" si="77"/>
        <v>FFDFD3C0</v>
      </c>
      <c r="D1132" t="s">
        <v>124</v>
      </c>
      <c r="E1132">
        <v>2</v>
      </c>
      <c r="H1132">
        <v>14</v>
      </c>
      <c r="I1132" t="s">
        <v>125</v>
      </c>
      <c r="J1132" t="s">
        <v>126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"17:48:34.133"</f>
        <v>17:48:34.133</v>
      </c>
      <c r="T1132" t="str">
        <f>"17:48:33.633"</f>
        <v>17:48:33.633</v>
      </c>
      <c r="U1132" t="str">
        <f t="shared" si="76"/>
        <v>A3E2C2</v>
      </c>
      <c r="V1132">
        <v>0</v>
      </c>
      <c r="W1132">
        <v>0</v>
      </c>
      <c r="X1132">
        <v>1</v>
      </c>
      <c r="Z1132">
        <v>0</v>
      </c>
      <c r="AA1132">
        <v>10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1</v>
      </c>
      <c r="AH1132">
        <v>0</v>
      </c>
      <c r="AI1132" t="s">
        <v>580</v>
      </c>
      <c r="AJ1132">
        <v>30.240147</v>
      </c>
      <c r="AK1132" t="s">
        <v>581</v>
      </c>
      <c r="AL1132">
        <v>-89.866555000000005</v>
      </c>
      <c r="AM1132">
        <v>100</v>
      </c>
      <c r="AN1132">
        <v>1400</v>
      </c>
      <c r="AO1132" t="s">
        <v>118</v>
      </c>
      <c r="AP1132">
        <v>15</v>
      </c>
      <c r="AQ1132">
        <v>140</v>
      </c>
      <c r="AR1132">
        <v>0</v>
      </c>
      <c r="AZ1132">
        <v>1200</v>
      </c>
      <c r="BA1132">
        <v>1</v>
      </c>
      <c r="BB1132" t="str">
        <f t="shared" si="78"/>
        <v xml:space="preserve">N35DC   </v>
      </c>
      <c r="BC1132">
        <v>1</v>
      </c>
      <c r="BE1132">
        <v>0</v>
      </c>
      <c r="BF1132">
        <v>0</v>
      </c>
      <c r="BG1132">
        <v>0</v>
      </c>
      <c r="BH1132">
        <v>1475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"17:48:34.133"</f>
        <v>17:48:34.133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341</v>
      </c>
      <c r="CR1132">
        <v>0</v>
      </c>
      <c r="CW1132">
        <v>14497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"10/21/2020 17:48:26.231"</f>
        <v>10/21/2020 17:48:26.231</v>
      </c>
      <c r="C1133" t="str">
        <f t="shared" si="77"/>
        <v>FFDFD3C0</v>
      </c>
      <c r="D1133" t="s">
        <v>113</v>
      </c>
      <c r="E1133">
        <v>4</v>
      </c>
      <c r="H1133">
        <v>162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"17:48:34.133"</f>
        <v>17:48:34.133</v>
      </c>
      <c r="T1133" t="str">
        <f>"17:48:33.633"</f>
        <v>17:48:33.633</v>
      </c>
      <c r="U1133" t="str">
        <f t="shared" si="76"/>
        <v>A3E2C2</v>
      </c>
      <c r="V1133">
        <v>0</v>
      </c>
      <c r="W1133">
        <v>0</v>
      </c>
      <c r="X1133">
        <v>1</v>
      </c>
      <c r="Z1133">
        <v>0</v>
      </c>
      <c r="AA1133">
        <v>10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1</v>
      </c>
      <c r="AH1133">
        <v>0</v>
      </c>
      <c r="AI1133" t="s">
        <v>580</v>
      </c>
      <c r="AJ1133">
        <v>30.240147</v>
      </c>
      <c r="AK1133" t="s">
        <v>581</v>
      </c>
      <c r="AL1133">
        <v>-89.866555000000005</v>
      </c>
      <c r="AM1133">
        <v>100</v>
      </c>
      <c r="AN1133">
        <v>1400</v>
      </c>
      <c r="AO1133" t="s">
        <v>118</v>
      </c>
      <c r="AP1133">
        <v>15</v>
      </c>
      <c r="AQ1133">
        <v>140</v>
      </c>
      <c r="AR1133">
        <v>0</v>
      </c>
      <c r="AZ1133">
        <v>1200</v>
      </c>
      <c r="BA1133">
        <v>1</v>
      </c>
      <c r="BB1133" t="str">
        <f t="shared" si="78"/>
        <v xml:space="preserve">N35DC   </v>
      </c>
      <c r="BC1133">
        <v>1</v>
      </c>
      <c r="BE1133">
        <v>0</v>
      </c>
      <c r="BF1133">
        <v>0</v>
      </c>
      <c r="BG1133">
        <v>0</v>
      </c>
      <c r="BH1133">
        <v>1475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"17:48:34.133"</f>
        <v>17:48:34.133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341</v>
      </c>
      <c r="CR1133">
        <v>0</v>
      </c>
      <c r="CW1133">
        <v>14497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"10/21/2020 17:48:26.231"</f>
        <v>10/21/2020 17:48:26.231</v>
      </c>
      <c r="C1134" t="str">
        <f t="shared" si="77"/>
        <v>FFDFD3C0</v>
      </c>
      <c r="D1134" t="s">
        <v>130</v>
      </c>
      <c r="E1134">
        <v>3</v>
      </c>
      <c r="F1134">
        <v>2003</v>
      </c>
      <c r="G1134" t="s">
        <v>131</v>
      </c>
      <c r="J1134" t="s">
        <v>132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"17:48:34.133"</f>
        <v>17:48:34.133</v>
      </c>
      <c r="T1134" t="str">
        <f>"17:48:33.633"</f>
        <v>17:48:33.633</v>
      </c>
      <c r="U1134" t="str">
        <f t="shared" si="76"/>
        <v>A3E2C2</v>
      </c>
      <c r="V1134">
        <v>0</v>
      </c>
      <c r="W1134">
        <v>0</v>
      </c>
      <c r="X1134">
        <v>1</v>
      </c>
      <c r="Z1134">
        <v>0</v>
      </c>
      <c r="AA1134">
        <v>10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1</v>
      </c>
      <c r="AH1134">
        <v>0</v>
      </c>
      <c r="AI1134" t="s">
        <v>580</v>
      </c>
      <c r="AJ1134">
        <v>30.240147</v>
      </c>
      <c r="AK1134" t="s">
        <v>581</v>
      </c>
      <c r="AL1134">
        <v>-89.866555000000005</v>
      </c>
      <c r="AM1134">
        <v>100</v>
      </c>
      <c r="AN1134">
        <v>1400</v>
      </c>
      <c r="AO1134" t="s">
        <v>118</v>
      </c>
      <c r="AP1134">
        <v>15</v>
      </c>
      <c r="AQ1134">
        <v>140</v>
      </c>
      <c r="AR1134">
        <v>0</v>
      </c>
      <c r="AZ1134">
        <v>1200</v>
      </c>
      <c r="BA1134">
        <v>1</v>
      </c>
      <c r="BB1134" t="str">
        <f t="shared" si="78"/>
        <v xml:space="preserve">N35DC   </v>
      </c>
      <c r="BC1134">
        <v>1</v>
      </c>
      <c r="BE1134">
        <v>0</v>
      </c>
      <c r="BF1134">
        <v>0</v>
      </c>
      <c r="BG1134">
        <v>0</v>
      </c>
      <c r="BH1134">
        <v>1475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"17:48:34.133"</f>
        <v>17:48:34.133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341</v>
      </c>
      <c r="CR1134">
        <v>0</v>
      </c>
      <c r="CW1134">
        <v>14497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"10/21/2020 17:48:27.242"</f>
        <v>10/21/2020 17:48:27.242</v>
      </c>
      <c r="C1135" t="str">
        <f t="shared" si="77"/>
        <v>FFDFD3C0</v>
      </c>
      <c r="D1135" t="s">
        <v>128</v>
      </c>
      <c r="E1135">
        <v>9</v>
      </c>
      <c r="H1135">
        <v>257</v>
      </c>
      <c r="I1135" t="s">
        <v>129</v>
      </c>
      <c r="J1135" t="s">
        <v>126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"17:48:35.133"</f>
        <v>17:48:35.133</v>
      </c>
      <c r="T1135" t="str">
        <f>"17:48:34.733"</f>
        <v>17:48:34.733</v>
      </c>
      <c r="U1135" t="str">
        <f t="shared" si="76"/>
        <v>A3E2C2</v>
      </c>
      <c r="V1135">
        <v>0</v>
      </c>
      <c r="W1135">
        <v>0</v>
      </c>
      <c r="X1135">
        <v>1</v>
      </c>
      <c r="Z1135">
        <v>0</v>
      </c>
      <c r="AA1135">
        <v>10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1</v>
      </c>
      <c r="AH1135">
        <v>0</v>
      </c>
      <c r="AI1135" t="s">
        <v>582</v>
      </c>
      <c r="AJ1135">
        <v>30.240791000000002</v>
      </c>
      <c r="AK1135" t="s">
        <v>583</v>
      </c>
      <c r="AL1135">
        <v>-89.866512</v>
      </c>
      <c r="AM1135">
        <v>100</v>
      </c>
      <c r="AN1135">
        <v>1400</v>
      </c>
      <c r="AO1135" t="s">
        <v>118</v>
      </c>
      <c r="AP1135">
        <v>13</v>
      </c>
      <c r="AQ1135">
        <v>141</v>
      </c>
      <c r="AR1135">
        <v>-128</v>
      </c>
      <c r="AZ1135">
        <v>1200</v>
      </c>
      <c r="BA1135">
        <v>1</v>
      </c>
      <c r="BB1135" t="str">
        <f t="shared" si="78"/>
        <v xml:space="preserve">N35DC   </v>
      </c>
      <c r="BC1135">
        <v>1</v>
      </c>
      <c r="BE1135">
        <v>0</v>
      </c>
      <c r="BF1135">
        <v>0</v>
      </c>
      <c r="BG1135">
        <v>0</v>
      </c>
      <c r="BH1135">
        <v>1475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"17:48:35.138"</f>
        <v>17:48:35.138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16</v>
      </c>
      <c r="CR1135">
        <v>0</v>
      </c>
      <c r="CW1135">
        <v>5686459</v>
      </c>
      <c r="CY1135">
        <v>1</v>
      </c>
      <c r="CZ1135">
        <v>0</v>
      </c>
      <c r="DA1135">
        <v>0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"10/21/2020 17:48:27.242"</f>
        <v>10/21/2020 17:48:27.242</v>
      </c>
      <c r="C1136" t="str">
        <f t="shared" si="77"/>
        <v>FFDFD3C0</v>
      </c>
      <c r="D1136" t="s">
        <v>133</v>
      </c>
      <c r="E1136">
        <v>1</v>
      </c>
      <c r="F1136">
        <v>1001</v>
      </c>
      <c r="G1136" t="s">
        <v>114</v>
      </c>
      <c r="J1136" t="s">
        <v>134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"17:48:35.133"</f>
        <v>17:48:35.133</v>
      </c>
      <c r="T1136" t="str">
        <f>"17:48:34.733"</f>
        <v>17:48:34.733</v>
      </c>
      <c r="U1136" t="str">
        <f t="shared" si="76"/>
        <v>A3E2C2</v>
      </c>
      <c r="V1136">
        <v>0</v>
      </c>
      <c r="W1136">
        <v>0</v>
      </c>
      <c r="X1136">
        <v>1</v>
      </c>
      <c r="Z1136">
        <v>0</v>
      </c>
      <c r="AA1136">
        <v>10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1</v>
      </c>
      <c r="AH1136">
        <v>0</v>
      </c>
      <c r="AI1136" t="s">
        <v>582</v>
      </c>
      <c r="AJ1136">
        <v>30.240791000000002</v>
      </c>
      <c r="AK1136" t="s">
        <v>583</v>
      </c>
      <c r="AL1136">
        <v>-89.866512</v>
      </c>
      <c r="AM1136">
        <v>100</v>
      </c>
      <c r="AN1136">
        <v>1400</v>
      </c>
      <c r="AO1136" t="s">
        <v>118</v>
      </c>
      <c r="AP1136">
        <v>13</v>
      </c>
      <c r="AQ1136">
        <v>141</v>
      </c>
      <c r="AR1136">
        <v>-128</v>
      </c>
      <c r="AZ1136">
        <v>1200</v>
      </c>
      <c r="BA1136">
        <v>1</v>
      </c>
      <c r="BB1136" t="str">
        <f t="shared" si="78"/>
        <v xml:space="preserve">N35DC   </v>
      </c>
      <c r="BC1136">
        <v>1</v>
      </c>
      <c r="BE1136">
        <v>0</v>
      </c>
      <c r="BF1136">
        <v>0</v>
      </c>
      <c r="BG1136">
        <v>0</v>
      </c>
      <c r="BH1136">
        <v>1475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"17:48:35.138"</f>
        <v>17:48:35.138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16</v>
      </c>
      <c r="CR1136">
        <v>0</v>
      </c>
      <c r="CW1136">
        <v>5686459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"10/21/2020 17:48:27.242"</f>
        <v>10/21/2020 17:48:27.242</v>
      </c>
      <c r="C1137" t="str">
        <f t="shared" si="77"/>
        <v>FFDFD3C0</v>
      </c>
      <c r="D1137" t="s">
        <v>124</v>
      </c>
      <c r="E1137">
        <v>2</v>
      </c>
      <c r="H1137">
        <v>14</v>
      </c>
      <c r="I1137" t="s">
        <v>125</v>
      </c>
      <c r="J1137" t="s">
        <v>126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"17:48:35.133"</f>
        <v>17:48:35.133</v>
      </c>
      <c r="T1137" t="str">
        <f>"17:48:34.733"</f>
        <v>17:48:34.733</v>
      </c>
      <c r="U1137" t="str">
        <f t="shared" si="76"/>
        <v>A3E2C2</v>
      </c>
      <c r="V1137">
        <v>0</v>
      </c>
      <c r="W1137">
        <v>0</v>
      </c>
      <c r="X1137">
        <v>1</v>
      </c>
      <c r="Z1137">
        <v>0</v>
      </c>
      <c r="AA1137">
        <v>10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1</v>
      </c>
      <c r="AH1137">
        <v>0</v>
      </c>
      <c r="AI1137" t="s">
        <v>582</v>
      </c>
      <c r="AJ1137">
        <v>30.240791000000002</v>
      </c>
      <c r="AK1137" t="s">
        <v>583</v>
      </c>
      <c r="AL1137">
        <v>-89.866512</v>
      </c>
      <c r="AM1137">
        <v>100</v>
      </c>
      <c r="AN1137">
        <v>1400</v>
      </c>
      <c r="AO1137" t="s">
        <v>118</v>
      </c>
      <c r="AP1137">
        <v>13</v>
      </c>
      <c r="AQ1137">
        <v>141</v>
      </c>
      <c r="AR1137">
        <v>-128</v>
      </c>
      <c r="AZ1137">
        <v>1200</v>
      </c>
      <c r="BA1137">
        <v>1</v>
      </c>
      <c r="BB1137" t="str">
        <f t="shared" si="78"/>
        <v xml:space="preserve">N35DC   </v>
      </c>
      <c r="BC1137">
        <v>1</v>
      </c>
      <c r="BE1137">
        <v>0</v>
      </c>
      <c r="BF1137">
        <v>0</v>
      </c>
      <c r="BG1137">
        <v>0</v>
      </c>
      <c r="BH1137">
        <v>1475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"17:48:35.138"</f>
        <v>17:48:35.138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16</v>
      </c>
      <c r="CR1137">
        <v>0</v>
      </c>
      <c r="CW1137">
        <v>5686459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"10/21/2020 17:48:27.242"</f>
        <v>10/21/2020 17:48:27.242</v>
      </c>
      <c r="C1138" t="str">
        <f t="shared" si="77"/>
        <v>FFDFD3C0</v>
      </c>
      <c r="D1138" t="s">
        <v>113</v>
      </c>
      <c r="E1138">
        <v>4</v>
      </c>
      <c r="H1138">
        <v>162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"17:48:35.133"</f>
        <v>17:48:35.133</v>
      </c>
      <c r="T1138" t="str">
        <f>"17:48:34.733"</f>
        <v>17:48:34.733</v>
      </c>
      <c r="U1138" t="str">
        <f t="shared" si="76"/>
        <v>A3E2C2</v>
      </c>
      <c r="V1138">
        <v>0</v>
      </c>
      <c r="W1138">
        <v>0</v>
      </c>
      <c r="X1138">
        <v>1</v>
      </c>
      <c r="Z1138">
        <v>0</v>
      </c>
      <c r="AA1138">
        <v>10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1</v>
      </c>
      <c r="AH1138">
        <v>0</v>
      </c>
      <c r="AI1138" t="s">
        <v>582</v>
      </c>
      <c r="AJ1138">
        <v>30.240791000000002</v>
      </c>
      <c r="AK1138" t="s">
        <v>583</v>
      </c>
      <c r="AL1138">
        <v>-89.866512</v>
      </c>
      <c r="AM1138">
        <v>100</v>
      </c>
      <c r="AN1138">
        <v>1400</v>
      </c>
      <c r="AO1138" t="s">
        <v>118</v>
      </c>
      <c r="AP1138">
        <v>13</v>
      </c>
      <c r="AQ1138">
        <v>141</v>
      </c>
      <c r="AR1138">
        <v>-128</v>
      </c>
      <c r="AZ1138">
        <v>1200</v>
      </c>
      <c r="BA1138">
        <v>1</v>
      </c>
      <c r="BB1138" t="str">
        <f t="shared" si="78"/>
        <v xml:space="preserve">N35DC   </v>
      </c>
      <c r="BC1138">
        <v>1</v>
      </c>
      <c r="BE1138">
        <v>0</v>
      </c>
      <c r="BF1138">
        <v>0</v>
      </c>
      <c r="BG1138">
        <v>0</v>
      </c>
      <c r="BH1138">
        <v>1475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"17:48:35.138"</f>
        <v>17:48:35.138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16</v>
      </c>
      <c r="CR1138">
        <v>0</v>
      </c>
      <c r="CW1138">
        <v>5686459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"10/21/2020 17:48:27.242"</f>
        <v>10/21/2020 17:48:27.242</v>
      </c>
      <c r="C1139" t="str">
        <f t="shared" si="77"/>
        <v>FFDFD3C0</v>
      </c>
      <c r="D1139" t="s">
        <v>130</v>
      </c>
      <c r="E1139">
        <v>3</v>
      </c>
      <c r="F1139">
        <v>2003</v>
      </c>
      <c r="G1139" t="s">
        <v>131</v>
      </c>
      <c r="J1139" t="s">
        <v>132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"17:48:35.133"</f>
        <v>17:48:35.133</v>
      </c>
      <c r="T1139" t="str">
        <f>"17:48:34.733"</f>
        <v>17:48:34.733</v>
      </c>
      <c r="U1139" t="str">
        <f t="shared" si="76"/>
        <v>A3E2C2</v>
      </c>
      <c r="V1139">
        <v>0</v>
      </c>
      <c r="W1139">
        <v>0</v>
      </c>
      <c r="X1139">
        <v>1</v>
      </c>
      <c r="Z1139">
        <v>0</v>
      </c>
      <c r="AA1139">
        <v>10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1</v>
      </c>
      <c r="AH1139">
        <v>0</v>
      </c>
      <c r="AI1139" t="s">
        <v>582</v>
      </c>
      <c r="AJ1139">
        <v>30.240791000000002</v>
      </c>
      <c r="AK1139" t="s">
        <v>583</v>
      </c>
      <c r="AL1139">
        <v>-89.866512</v>
      </c>
      <c r="AM1139">
        <v>100</v>
      </c>
      <c r="AN1139">
        <v>1400</v>
      </c>
      <c r="AO1139" t="s">
        <v>118</v>
      </c>
      <c r="AP1139">
        <v>13</v>
      </c>
      <c r="AQ1139">
        <v>141</v>
      </c>
      <c r="AR1139">
        <v>-128</v>
      </c>
      <c r="AZ1139">
        <v>1200</v>
      </c>
      <c r="BA1139">
        <v>1</v>
      </c>
      <c r="BB1139" t="str">
        <f t="shared" si="78"/>
        <v xml:space="preserve">N35DC   </v>
      </c>
      <c r="BC1139">
        <v>1</v>
      </c>
      <c r="BE1139">
        <v>0</v>
      </c>
      <c r="BF1139">
        <v>0</v>
      </c>
      <c r="BG1139">
        <v>0</v>
      </c>
      <c r="BH1139">
        <v>1475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"17:48:35.138"</f>
        <v>17:48:35.138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16</v>
      </c>
      <c r="CR1139">
        <v>0</v>
      </c>
      <c r="CW1139">
        <v>5686459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"10/21/2020 17:48:28.120"</f>
        <v>10/21/2020 17:48:28.120</v>
      </c>
      <c r="C1140" t="str">
        <f t="shared" si="77"/>
        <v>FFDFD3C0</v>
      </c>
      <c r="D1140" t="s">
        <v>113</v>
      </c>
      <c r="E1140">
        <v>4</v>
      </c>
      <c r="H1140">
        <v>162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"17:48:36.078"</f>
        <v>17:48:36.078</v>
      </c>
      <c r="T1140" t="str">
        <f>"17:48:35.878"</f>
        <v>17:48:35.878</v>
      </c>
      <c r="U1140" t="str">
        <f t="shared" si="76"/>
        <v>A3E2C2</v>
      </c>
      <c r="V1140">
        <v>0</v>
      </c>
      <c r="W1140">
        <v>0</v>
      </c>
      <c r="X1140">
        <v>1</v>
      </c>
      <c r="Z1140">
        <v>0</v>
      </c>
      <c r="AA1140">
        <v>10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1</v>
      </c>
      <c r="AH1140">
        <v>0</v>
      </c>
      <c r="AI1140" t="s">
        <v>584</v>
      </c>
      <c r="AJ1140">
        <v>30.241434999999999</v>
      </c>
      <c r="AK1140" t="s">
        <v>585</v>
      </c>
      <c r="AL1140">
        <v>-89.866446999999994</v>
      </c>
      <c r="AM1140">
        <v>100</v>
      </c>
      <c r="AN1140">
        <v>1400</v>
      </c>
      <c r="AO1140" t="s">
        <v>118</v>
      </c>
      <c r="AP1140">
        <v>10</v>
      </c>
      <c r="AQ1140">
        <v>141</v>
      </c>
      <c r="AR1140">
        <v>64</v>
      </c>
      <c r="AZ1140">
        <v>1200</v>
      </c>
      <c r="BA1140">
        <v>1</v>
      </c>
      <c r="BB1140" t="str">
        <f t="shared" si="78"/>
        <v xml:space="preserve">N35DC   </v>
      </c>
      <c r="BC1140">
        <v>1</v>
      </c>
      <c r="BE1140">
        <v>0</v>
      </c>
      <c r="BF1140">
        <v>0</v>
      </c>
      <c r="BG1140">
        <v>0</v>
      </c>
      <c r="BH1140">
        <v>1475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"17:48:36.083"</f>
        <v>17:48:36.083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16</v>
      </c>
      <c r="CR1140">
        <v>0</v>
      </c>
      <c r="CW1140">
        <v>5687147</v>
      </c>
      <c r="CY1140">
        <v>1</v>
      </c>
      <c r="CZ1140">
        <v>0</v>
      </c>
      <c r="DA1140">
        <v>0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"10/21/2020 17:48:28.120"</f>
        <v>10/21/2020 17:48:28.120</v>
      </c>
      <c r="C1141" t="str">
        <f t="shared" si="77"/>
        <v>FFDFD3C0</v>
      </c>
      <c r="D1141" t="s">
        <v>130</v>
      </c>
      <c r="E1141">
        <v>3</v>
      </c>
      <c r="F1141">
        <v>2003</v>
      </c>
      <c r="G1141" t="s">
        <v>131</v>
      </c>
      <c r="J1141" t="s">
        <v>132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"17:48:36.078"</f>
        <v>17:48:36.078</v>
      </c>
      <c r="T1141" t="str">
        <f>"17:48:35.878"</f>
        <v>17:48:35.878</v>
      </c>
      <c r="U1141" t="str">
        <f t="shared" si="76"/>
        <v>A3E2C2</v>
      </c>
      <c r="V1141">
        <v>0</v>
      </c>
      <c r="W1141">
        <v>0</v>
      </c>
      <c r="X1141">
        <v>1</v>
      </c>
      <c r="Z1141">
        <v>0</v>
      </c>
      <c r="AA1141">
        <v>10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1</v>
      </c>
      <c r="AH1141">
        <v>0</v>
      </c>
      <c r="AI1141" t="s">
        <v>584</v>
      </c>
      <c r="AJ1141">
        <v>30.241434999999999</v>
      </c>
      <c r="AK1141" t="s">
        <v>585</v>
      </c>
      <c r="AL1141">
        <v>-89.866446999999994</v>
      </c>
      <c r="AM1141">
        <v>100</v>
      </c>
      <c r="AN1141">
        <v>1400</v>
      </c>
      <c r="AO1141" t="s">
        <v>118</v>
      </c>
      <c r="AP1141">
        <v>10</v>
      </c>
      <c r="AQ1141">
        <v>141</v>
      </c>
      <c r="AR1141">
        <v>64</v>
      </c>
      <c r="AZ1141">
        <v>1200</v>
      </c>
      <c r="BA1141">
        <v>1</v>
      </c>
      <c r="BB1141" t="str">
        <f t="shared" si="78"/>
        <v xml:space="preserve">N35DC   </v>
      </c>
      <c r="BC1141">
        <v>1</v>
      </c>
      <c r="BE1141">
        <v>0</v>
      </c>
      <c r="BF1141">
        <v>0</v>
      </c>
      <c r="BG1141">
        <v>0</v>
      </c>
      <c r="BH1141">
        <v>1475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"17:48:36.083"</f>
        <v>17:48:36.083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16</v>
      </c>
      <c r="CR1141">
        <v>0</v>
      </c>
      <c r="CW1141">
        <v>5687147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"10/21/2020 17:48:28.120"</f>
        <v>10/21/2020 17:48:28.120</v>
      </c>
      <c r="C1142" t="str">
        <f t="shared" si="77"/>
        <v>FFDFD3C0</v>
      </c>
      <c r="D1142" t="s">
        <v>128</v>
      </c>
      <c r="E1142">
        <v>9</v>
      </c>
      <c r="H1142">
        <v>257</v>
      </c>
      <c r="I1142" t="s">
        <v>129</v>
      </c>
      <c r="J1142" t="s">
        <v>126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"17:48:36.078"</f>
        <v>17:48:36.078</v>
      </c>
      <c r="T1142" t="str">
        <f>"17:48:35.878"</f>
        <v>17:48:35.878</v>
      </c>
      <c r="U1142" t="str">
        <f t="shared" si="76"/>
        <v>A3E2C2</v>
      </c>
      <c r="V1142">
        <v>0</v>
      </c>
      <c r="W1142">
        <v>0</v>
      </c>
      <c r="X1142">
        <v>1</v>
      </c>
      <c r="Z1142">
        <v>0</v>
      </c>
      <c r="AA1142">
        <v>10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1</v>
      </c>
      <c r="AH1142">
        <v>0</v>
      </c>
      <c r="AI1142" t="s">
        <v>584</v>
      </c>
      <c r="AJ1142">
        <v>30.241434999999999</v>
      </c>
      <c r="AK1142" t="s">
        <v>585</v>
      </c>
      <c r="AL1142">
        <v>-89.866446999999994</v>
      </c>
      <c r="AM1142">
        <v>100</v>
      </c>
      <c r="AN1142">
        <v>1400</v>
      </c>
      <c r="AO1142" t="s">
        <v>118</v>
      </c>
      <c r="AP1142">
        <v>10</v>
      </c>
      <c r="AQ1142">
        <v>141</v>
      </c>
      <c r="AR1142">
        <v>64</v>
      </c>
      <c r="AZ1142">
        <v>1200</v>
      </c>
      <c r="BA1142">
        <v>1</v>
      </c>
      <c r="BB1142" t="str">
        <f t="shared" si="78"/>
        <v xml:space="preserve">N35DC   </v>
      </c>
      <c r="BC1142">
        <v>1</v>
      </c>
      <c r="BE1142">
        <v>0</v>
      </c>
      <c r="BF1142">
        <v>0</v>
      </c>
      <c r="BG1142">
        <v>0</v>
      </c>
      <c r="BH1142">
        <v>1475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"17:48:36.083"</f>
        <v>17:48:36.083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16</v>
      </c>
      <c r="CR1142">
        <v>0</v>
      </c>
      <c r="CW1142">
        <v>5687147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"10/21/2020 17:48:28.120"</f>
        <v>10/21/2020 17:48:28.120</v>
      </c>
      <c r="C1143" t="str">
        <f t="shared" si="77"/>
        <v>FFDFD3C0</v>
      </c>
      <c r="D1143" t="s">
        <v>133</v>
      </c>
      <c r="E1143">
        <v>1</v>
      </c>
      <c r="F1143">
        <v>1001</v>
      </c>
      <c r="G1143" t="s">
        <v>114</v>
      </c>
      <c r="J1143" t="s">
        <v>134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"17:48:36.078"</f>
        <v>17:48:36.078</v>
      </c>
      <c r="T1143" t="str">
        <f>"17:48:35.878"</f>
        <v>17:48:35.878</v>
      </c>
      <c r="U1143" t="str">
        <f t="shared" si="76"/>
        <v>A3E2C2</v>
      </c>
      <c r="V1143">
        <v>0</v>
      </c>
      <c r="W1143">
        <v>0</v>
      </c>
      <c r="X1143">
        <v>1</v>
      </c>
      <c r="Z1143">
        <v>0</v>
      </c>
      <c r="AA1143">
        <v>10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1</v>
      </c>
      <c r="AH1143">
        <v>0</v>
      </c>
      <c r="AI1143" t="s">
        <v>584</v>
      </c>
      <c r="AJ1143">
        <v>30.241434999999999</v>
      </c>
      <c r="AK1143" t="s">
        <v>585</v>
      </c>
      <c r="AL1143">
        <v>-89.866446999999994</v>
      </c>
      <c r="AM1143">
        <v>100</v>
      </c>
      <c r="AN1143">
        <v>1400</v>
      </c>
      <c r="AO1143" t="s">
        <v>118</v>
      </c>
      <c r="AP1143">
        <v>10</v>
      </c>
      <c r="AQ1143">
        <v>141</v>
      </c>
      <c r="AR1143">
        <v>64</v>
      </c>
      <c r="AZ1143">
        <v>1200</v>
      </c>
      <c r="BA1143">
        <v>1</v>
      </c>
      <c r="BB1143" t="str">
        <f t="shared" si="78"/>
        <v xml:space="preserve">N35DC   </v>
      </c>
      <c r="BC1143">
        <v>1</v>
      </c>
      <c r="BE1143">
        <v>0</v>
      </c>
      <c r="BF1143">
        <v>0</v>
      </c>
      <c r="BG1143">
        <v>0</v>
      </c>
      <c r="BH1143">
        <v>1475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"17:48:36.083"</f>
        <v>17:48:36.083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16</v>
      </c>
      <c r="CR1143">
        <v>0</v>
      </c>
      <c r="CW1143">
        <v>5687147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"10/21/2020 17:48:28.120"</f>
        <v>10/21/2020 17:48:28.120</v>
      </c>
      <c r="C1144" t="str">
        <f t="shared" si="77"/>
        <v>FFDFD3C0</v>
      </c>
      <c r="D1144" t="s">
        <v>124</v>
      </c>
      <c r="E1144">
        <v>2</v>
      </c>
      <c r="H1144">
        <v>14</v>
      </c>
      <c r="I1144" t="s">
        <v>125</v>
      </c>
      <c r="J1144" t="s">
        <v>126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"17:48:36.078"</f>
        <v>17:48:36.078</v>
      </c>
      <c r="T1144" t="str">
        <f>"17:48:35.878"</f>
        <v>17:48:35.878</v>
      </c>
      <c r="U1144" t="str">
        <f t="shared" si="76"/>
        <v>A3E2C2</v>
      </c>
      <c r="V1144">
        <v>0</v>
      </c>
      <c r="W1144">
        <v>0</v>
      </c>
      <c r="X1144">
        <v>1</v>
      </c>
      <c r="Z1144">
        <v>0</v>
      </c>
      <c r="AA1144">
        <v>10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1</v>
      </c>
      <c r="AH1144">
        <v>0</v>
      </c>
      <c r="AI1144" t="s">
        <v>584</v>
      </c>
      <c r="AJ1144">
        <v>30.241434999999999</v>
      </c>
      <c r="AK1144" t="s">
        <v>585</v>
      </c>
      <c r="AL1144">
        <v>-89.866446999999994</v>
      </c>
      <c r="AM1144">
        <v>100</v>
      </c>
      <c r="AN1144">
        <v>1400</v>
      </c>
      <c r="AO1144" t="s">
        <v>118</v>
      </c>
      <c r="AP1144">
        <v>10</v>
      </c>
      <c r="AQ1144">
        <v>141</v>
      </c>
      <c r="AR1144">
        <v>64</v>
      </c>
      <c r="AZ1144">
        <v>1200</v>
      </c>
      <c r="BA1144">
        <v>1</v>
      </c>
      <c r="BB1144" t="str">
        <f t="shared" si="78"/>
        <v xml:space="preserve">N35DC   </v>
      </c>
      <c r="BC1144">
        <v>1</v>
      </c>
      <c r="BE1144">
        <v>0</v>
      </c>
      <c r="BF1144">
        <v>0</v>
      </c>
      <c r="BG1144">
        <v>0</v>
      </c>
      <c r="BH1144">
        <v>1475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"17:48:36.083"</f>
        <v>17:48:36.083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16</v>
      </c>
      <c r="CR1144">
        <v>0</v>
      </c>
      <c r="CW1144">
        <v>5687147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"10/21/2020 17:48:31.145"</f>
        <v>10/21/2020 17:48:31.145</v>
      </c>
      <c r="C1145" t="str">
        <f t="shared" si="77"/>
        <v>FFDFD3C0</v>
      </c>
      <c r="D1145" t="s">
        <v>124</v>
      </c>
      <c r="E1145">
        <v>2</v>
      </c>
      <c r="H1145">
        <v>14</v>
      </c>
      <c r="I1145" t="s">
        <v>125</v>
      </c>
      <c r="J1145" t="s">
        <v>126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"17:48:39.063"</f>
        <v>17:48:39.063</v>
      </c>
      <c r="T1145" t="str">
        <f>"17:48:38.663"</f>
        <v>17:48:38.663</v>
      </c>
      <c r="U1145" t="str">
        <f t="shared" si="76"/>
        <v>A3E2C2</v>
      </c>
      <c r="V1145">
        <v>0</v>
      </c>
      <c r="W1145">
        <v>0</v>
      </c>
      <c r="X1145">
        <v>1</v>
      </c>
      <c r="Z1145">
        <v>0</v>
      </c>
      <c r="AA1145">
        <v>10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1</v>
      </c>
      <c r="AH1145">
        <v>0</v>
      </c>
      <c r="AI1145" t="s">
        <v>586</v>
      </c>
      <c r="AJ1145">
        <v>30.243366000000002</v>
      </c>
      <c r="AK1145" t="s">
        <v>587</v>
      </c>
      <c r="AL1145">
        <v>-89.866361999999995</v>
      </c>
      <c r="AM1145">
        <v>100</v>
      </c>
      <c r="AN1145">
        <v>1400</v>
      </c>
      <c r="AO1145" t="s">
        <v>118</v>
      </c>
      <c r="AP1145">
        <v>5</v>
      </c>
      <c r="AQ1145">
        <v>142</v>
      </c>
      <c r="AR1145">
        <v>64</v>
      </c>
      <c r="AZ1145">
        <v>1200</v>
      </c>
      <c r="BA1145">
        <v>1</v>
      </c>
      <c r="BB1145" t="str">
        <f t="shared" si="78"/>
        <v xml:space="preserve">N35DC   </v>
      </c>
      <c r="BC1145">
        <v>1</v>
      </c>
      <c r="BE1145">
        <v>0</v>
      </c>
      <c r="BF1145">
        <v>0</v>
      </c>
      <c r="BG1145">
        <v>0</v>
      </c>
      <c r="BH1145">
        <v>1475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"17:48:39.068"</f>
        <v>17:48:39.068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341</v>
      </c>
      <c r="CR1145">
        <v>0</v>
      </c>
      <c r="CW1145">
        <v>18245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"10/21/2020 17:48:31.145"</f>
        <v>10/21/2020 17:48:31.145</v>
      </c>
      <c r="C1146" t="str">
        <f t="shared" si="77"/>
        <v>FFDFD3C0</v>
      </c>
      <c r="D1146" t="s">
        <v>113</v>
      </c>
      <c r="E1146">
        <v>4</v>
      </c>
      <c r="H1146">
        <v>162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"17:48:39.063"</f>
        <v>17:48:39.063</v>
      </c>
      <c r="T1146" t="str">
        <f>"17:48:38.663"</f>
        <v>17:48:38.663</v>
      </c>
      <c r="U1146" t="str">
        <f t="shared" si="76"/>
        <v>A3E2C2</v>
      </c>
      <c r="V1146">
        <v>0</v>
      </c>
      <c r="W1146">
        <v>0</v>
      </c>
      <c r="X1146">
        <v>1</v>
      </c>
      <c r="Z1146">
        <v>0</v>
      </c>
      <c r="AA1146">
        <v>10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1</v>
      </c>
      <c r="AH1146">
        <v>0</v>
      </c>
      <c r="AI1146" t="s">
        <v>586</v>
      </c>
      <c r="AJ1146">
        <v>30.243366000000002</v>
      </c>
      <c r="AK1146" t="s">
        <v>587</v>
      </c>
      <c r="AL1146">
        <v>-89.866361999999995</v>
      </c>
      <c r="AM1146">
        <v>100</v>
      </c>
      <c r="AN1146">
        <v>1400</v>
      </c>
      <c r="AO1146" t="s">
        <v>118</v>
      </c>
      <c r="AP1146">
        <v>5</v>
      </c>
      <c r="AQ1146">
        <v>142</v>
      </c>
      <c r="AR1146">
        <v>64</v>
      </c>
      <c r="AZ1146">
        <v>1200</v>
      </c>
      <c r="BA1146">
        <v>1</v>
      </c>
      <c r="BB1146" t="str">
        <f t="shared" si="78"/>
        <v xml:space="preserve">N35DC   </v>
      </c>
      <c r="BC1146">
        <v>1</v>
      </c>
      <c r="BE1146">
        <v>0</v>
      </c>
      <c r="BF1146">
        <v>0</v>
      </c>
      <c r="BG1146">
        <v>0</v>
      </c>
      <c r="BH1146">
        <v>1475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"17:48:39.068"</f>
        <v>17:48:39.068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7</v>
      </c>
      <c r="CP1146" t="s">
        <v>119</v>
      </c>
      <c r="CQ1146">
        <v>341</v>
      </c>
      <c r="CR1146">
        <v>0</v>
      </c>
      <c r="CW1146">
        <v>18245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"10/21/2020 17:48:31.145"</f>
        <v>10/21/2020 17:48:31.145</v>
      </c>
      <c r="C1147" t="str">
        <f t="shared" si="77"/>
        <v>FFDFD3C0</v>
      </c>
      <c r="D1147" t="s">
        <v>130</v>
      </c>
      <c r="E1147">
        <v>3</v>
      </c>
      <c r="F1147">
        <v>2003</v>
      </c>
      <c r="G1147" t="s">
        <v>131</v>
      </c>
      <c r="J1147" t="s">
        <v>132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"17:48:39.063"</f>
        <v>17:48:39.063</v>
      </c>
      <c r="T1147" t="str">
        <f>"17:48:38.663"</f>
        <v>17:48:38.663</v>
      </c>
      <c r="U1147" t="str">
        <f t="shared" si="76"/>
        <v>A3E2C2</v>
      </c>
      <c r="V1147">
        <v>0</v>
      </c>
      <c r="W1147">
        <v>0</v>
      </c>
      <c r="X1147">
        <v>1</v>
      </c>
      <c r="Z1147">
        <v>0</v>
      </c>
      <c r="AA1147">
        <v>10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1</v>
      </c>
      <c r="AH1147">
        <v>0</v>
      </c>
      <c r="AI1147" t="s">
        <v>586</v>
      </c>
      <c r="AJ1147">
        <v>30.243366000000002</v>
      </c>
      <c r="AK1147" t="s">
        <v>587</v>
      </c>
      <c r="AL1147">
        <v>-89.866361999999995</v>
      </c>
      <c r="AM1147">
        <v>100</v>
      </c>
      <c r="AN1147">
        <v>1400</v>
      </c>
      <c r="AO1147" t="s">
        <v>118</v>
      </c>
      <c r="AP1147">
        <v>5</v>
      </c>
      <c r="AQ1147">
        <v>142</v>
      </c>
      <c r="AR1147">
        <v>64</v>
      </c>
      <c r="AZ1147">
        <v>1200</v>
      </c>
      <c r="BA1147">
        <v>1</v>
      </c>
      <c r="BB1147" t="str">
        <f t="shared" si="78"/>
        <v xml:space="preserve">N35DC   </v>
      </c>
      <c r="BC1147">
        <v>1</v>
      </c>
      <c r="BE1147">
        <v>0</v>
      </c>
      <c r="BF1147">
        <v>0</v>
      </c>
      <c r="BG1147">
        <v>0</v>
      </c>
      <c r="BH1147">
        <v>1475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"17:48:39.068"</f>
        <v>17:48:39.068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341</v>
      </c>
      <c r="CR1147">
        <v>0</v>
      </c>
      <c r="CW1147">
        <v>18245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"10/21/2020 17:48:31.145"</f>
        <v>10/21/2020 17:48:31.145</v>
      </c>
      <c r="C1148" t="str">
        <f t="shared" si="77"/>
        <v>FFDFD3C0</v>
      </c>
      <c r="D1148" t="s">
        <v>133</v>
      </c>
      <c r="E1148">
        <v>1</v>
      </c>
      <c r="F1148">
        <v>1001</v>
      </c>
      <c r="G1148" t="s">
        <v>114</v>
      </c>
      <c r="J1148" t="s">
        <v>134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"17:48:39.063"</f>
        <v>17:48:39.063</v>
      </c>
      <c r="T1148" t="str">
        <f>"17:48:38.663"</f>
        <v>17:48:38.663</v>
      </c>
      <c r="U1148" t="str">
        <f t="shared" si="76"/>
        <v>A3E2C2</v>
      </c>
      <c r="V1148">
        <v>0</v>
      </c>
      <c r="W1148">
        <v>0</v>
      </c>
      <c r="X1148">
        <v>1</v>
      </c>
      <c r="Z1148">
        <v>0</v>
      </c>
      <c r="AA1148">
        <v>10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1</v>
      </c>
      <c r="AH1148">
        <v>0</v>
      </c>
      <c r="AI1148" t="s">
        <v>586</v>
      </c>
      <c r="AJ1148">
        <v>30.243366000000002</v>
      </c>
      <c r="AK1148" t="s">
        <v>587</v>
      </c>
      <c r="AL1148">
        <v>-89.866361999999995</v>
      </c>
      <c r="AM1148">
        <v>100</v>
      </c>
      <c r="AN1148">
        <v>1400</v>
      </c>
      <c r="AO1148" t="s">
        <v>118</v>
      </c>
      <c r="AP1148">
        <v>5</v>
      </c>
      <c r="AQ1148">
        <v>142</v>
      </c>
      <c r="AR1148">
        <v>64</v>
      </c>
      <c r="AZ1148">
        <v>1200</v>
      </c>
      <c r="BA1148">
        <v>1</v>
      </c>
      <c r="BB1148" t="str">
        <f t="shared" si="78"/>
        <v xml:space="preserve">N35DC   </v>
      </c>
      <c r="BC1148">
        <v>1</v>
      </c>
      <c r="BE1148">
        <v>0</v>
      </c>
      <c r="BF1148">
        <v>0</v>
      </c>
      <c r="BG1148">
        <v>0</v>
      </c>
      <c r="BH1148">
        <v>1475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"17:48:39.068"</f>
        <v>17:48:39.068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341</v>
      </c>
      <c r="CR1148">
        <v>0</v>
      </c>
      <c r="CW1148">
        <v>18245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"10/21/2020 17:48:31.145"</f>
        <v>10/21/2020 17:48:31.145</v>
      </c>
      <c r="C1149" t="str">
        <f t="shared" si="77"/>
        <v>FFDFD3C0</v>
      </c>
      <c r="D1149" t="s">
        <v>128</v>
      </c>
      <c r="E1149">
        <v>9</v>
      </c>
      <c r="H1149">
        <v>257</v>
      </c>
      <c r="I1149" t="s">
        <v>129</v>
      </c>
      <c r="J1149" t="s">
        <v>126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"17:48:39.063"</f>
        <v>17:48:39.063</v>
      </c>
      <c r="T1149" t="str">
        <f>"17:48:38.663"</f>
        <v>17:48:38.663</v>
      </c>
      <c r="U1149" t="str">
        <f t="shared" si="76"/>
        <v>A3E2C2</v>
      </c>
      <c r="V1149">
        <v>0</v>
      </c>
      <c r="W1149">
        <v>0</v>
      </c>
      <c r="X1149">
        <v>1</v>
      </c>
      <c r="Z1149">
        <v>0</v>
      </c>
      <c r="AA1149">
        <v>10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1</v>
      </c>
      <c r="AH1149">
        <v>0</v>
      </c>
      <c r="AI1149" t="s">
        <v>586</v>
      </c>
      <c r="AJ1149">
        <v>30.243366000000002</v>
      </c>
      <c r="AK1149" t="s">
        <v>587</v>
      </c>
      <c r="AL1149">
        <v>-89.866361999999995</v>
      </c>
      <c r="AM1149">
        <v>100</v>
      </c>
      <c r="AN1149">
        <v>1400</v>
      </c>
      <c r="AO1149" t="s">
        <v>118</v>
      </c>
      <c r="AP1149">
        <v>5</v>
      </c>
      <c r="AQ1149">
        <v>142</v>
      </c>
      <c r="AR1149">
        <v>64</v>
      </c>
      <c r="AZ1149">
        <v>1200</v>
      </c>
      <c r="BA1149">
        <v>1</v>
      </c>
      <c r="BB1149" t="str">
        <f t="shared" si="78"/>
        <v xml:space="preserve">N35DC   </v>
      </c>
      <c r="BC1149">
        <v>1</v>
      </c>
      <c r="BE1149">
        <v>0</v>
      </c>
      <c r="BF1149">
        <v>0</v>
      </c>
      <c r="BG1149">
        <v>0</v>
      </c>
      <c r="BH1149">
        <v>1475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"17:48:39.068"</f>
        <v>17:48:39.068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341</v>
      </c>
      <c r="CR1149">
        <v>0</v>
      </c>
      <c r="CW1149">
        <v>18245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"10/21/2020 17:48:32.239"</f>
        <v>10/21/2020 17:48:32.239</v>
      </c>
      <c r="C1150" t="str">
        <f t="shared" si="77"/>
        <v>FFDFD3C0</v>
      </c>
      <c r="D1150" t="s">
        <v>133</v>
      </c>
      <c r="E1150">
        <v>1</v>
      </c>
      <c r="F1150">
        <v>1001</v>
      </c>
      <c r="G1150" t="s">
        <v>114</v>
      </c>
      <c r="J1150" t="s">
        <v>134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ref="S1150:T1154" si="79">"17:48:40.172"</f>
        <v>17:48:40.172</v>
      </c>
      <c r="T1150" t="str">
        <f t="shared" si="79"/>
        <v>17:48:40.172</v>
      </c>
      <c r="U1150" t="str">
        <f t="shared" si="76"/>
        <v>A3E2C2</v>
      </c>
      <c r="V1150">
        <v>0</v>
      </c>
      <c r="W1150">
        <v>0</v>
      </c>
      <c r="X1150">
        <v>1</v>
      </c>
      <c r="Z1150">
        <v>0</v>
      </c>
      <c r="AA1150">
        <v>10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1</v>
      </c>
      <c r="AH1150">
        <v>0</v>
      </c>
      <c r="AI1150" t="s">
        <v>588</v>
      </c>
      <c r="AJ1150">
        <v>30.244095000000002</v>
      </c>
      <c r="AK1150" t="s">
        <v>587</v>
      </c>
      <c r="AL1150">
        <v>-89.866361999999995</v>
      </c>
      <c r="AM1150">
        <v>100</v>
      </c>
      <c r="AN1150">
        <v>1400</v>
      </c>
      <c r="AO1150" t="s">
        <v>118</v>
      </c>
      <c r="AP1150">
        <v>3</v>
      </c>
      <c r="AQ1150">
        <v>142</v>
      </c>
      <c r="AR1150">
        <v>-128</v>
      </c>
      <c r="AZ1150">
        <v>1200</v>
      </c>
      <c r="BA1150">
        <v>1</v>
      </c>
      <c r="BB1150" t="str">
        <f t="shared" si="78"/>
        <v xml:space="preserve">N35DC   </v>
      </c>
      <c r="BC1150">
        <v>1</v>
      </c>
      <c r="BE1150">
        <v>0</v>
      </c>
      <c r="BF1150">
        <v>0</v>
      </c>
      <c r="BG1150">
        <v>0</v>
      </c>
      <c r="BH1150">
        <v>1475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"17:48:40.178"</f>
        <v>17:48:40.178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341</v>
      </c>
      <c r="CR1150">
        <v>0</v>
      </c>
      <c r="CW1150">
        <v>19074</v>
      </c>
      <c r="CY1150">
        <v>1</v>
      </c>
      <c r="CZ1150">
        <v>0</v>
      </c>
      <c r="DA1150">
        <v>0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"10/21/2020 17:48:32.239"</f>
        <v>10/21/2020 17:48:32.239</v>
      </c>
      <c r="C1151" t="str">
        <f t="shared" si="77"/>
        <v>FFDFD3C0</v>
      </c>
      <c r="D1151" t="s">
        <v>128</v>
      </c>
      <c r="E1151">
        <v>9</v>
      </c>
      <c r="H1151">
        <v>257</v>
      </c>
      <c r="I1151" t="s">
        <v>129</v>
      </c>
      <c r="J1151" t="s">
        <v>126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79"/>
        <v>17:48:40.172</v>
      </c>
      <c r="T1151" t="str">
        <f t="shared" si="79"/>
        <v>17:48:40.172</v>
      </c>
      <c r="U1151" t="str">
        <f t="shared" si="76"/>
        <v>A3E2C2</v>
      </c>
      <c r="V1151">
        <v>0</v>
      </c>
      <c r="W1151">
        <v>0</v>
      </c>
      <c r="X1151">
        <v>1</v>
      </c>
      <c r="Z1151">
        <v>0</v>
      </c>
      <c r="AA1151">
        <v>10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1</v>
      </c>
      <c r="AH1151">
        <v>0</v>
      </c>
      <c r="AI1151" t="s">
        <v>588</v>
      </c>
      <c r="AJ1151">
        <v>30.244095000000002</v>
      </c>
      <c r="AK1151" t="s">
        <v>587</v>
      </c>
      <c r="AL1151">
        <v>-89.866361999999995</v>
      </c>
      <c r="AM1151">
        <v>100</v>
      </c>
      <c r="AN1151">
        <v>1400</v>
      </c>
      <c r="AO1151" t="s">
        <v>118</v>
      </c>
      <c r="AP1151">
        <v>3</v>
      </c>
      <c r="AQ1151">
        <v>142</v>
      </c>
      <c r="AR1151">
        <v>-128</v>
      </c>
      <c r="AZ1151">
        <v>1200</v>
      </c>
      <c r="BA1151">
        <v>1</v>
      </c>
      <c r="BB1151" t="str">
        <f t="shared" si="78"/>
        <v xml:space="preserve">N35DC   </v>
      </c>
      <c r="BC1151">
        <v>1</v>
      </c>
      <c r="BE1151">
        <v>0</v>
      </c>
      <c r="BF1151">
        <v>0</v>
      </c>
      <c r="BG1151">
        <v>0</v>
      </c>
      <c r="BH1151">
        <v>1475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"17:48:40.178"</f>
        <v>17:48:40.178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341</v>
      </c>
      <c r="CR1151">
        <v>0</v>
      </c>
      <c r="CW1151">
        <v>19074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"10/21/2020 17:48:32.239"</f>
        <v>10/21/2020 17:48:32.239</v>
      </c>
      <c r="C1152" t="str">
        <f t="shared" si="77"/>
        <v>FFDFD3C0</v>
      </c>
      <c r="D1152" t="s">
        <v>124</v>
      </c>
      <c r="E1152">
        <v>2</v>
      </c>
      <c r="H1152">
        <v>14</v>
      </c>
      <c r="I1152" t="s">
        <v>125</v>
      </c>
      <c r="J1152" t="s">
        <v>126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79"/>
        <v>17:48:40.172</v>
      </c>
      <c r="T1152" t="str">
        <f t="shared" si="79"/>
        <v>17:48:40.172</v>
      </c>
      <c r="U1152" t="str">
        <f t="shared" si="76"/>
        <v>A3E2C2</v>
      </c>
      <c r="V1152">
        <v>0</v>
      </c>
      <c r="W1152">
        <v>0</v>
      </c>
      <c r="X1152">
        <v>1</v>
      </c>
      <c r="Z1152">
        <v>0</v>
      </c>
      <c r="AA1152">
        <v>10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1</v>
      </c>
      <c r="AH1152">
        <v>0</v>
      </c>
      <c r="AI1152" t="s">
        <v>588</v>
      </c>
      <c r="AJ1152">
        <v>30.244095000000002</v>
      </c>
      <c r="AK1152" t="s">
        <v>587</v>
      </c>
      <c r="AL1152">
        <v>-89.866361999999995</v>
      </c>
      <c r="AM1152">
        <v>100</v>
      </c>
      <c r="AN1152">
        <v>1400</v>
      </c>
      <c r="AO1152" t="s">
        <v>118</v>
      </c>
      <c r="AP1152">
        <v>3</v>
      </c>
      <c r="AQ1152">
        <v>142</v>
      </c>
      <c r="AR1152">
        <v>-128</v>
      </c>
      <c r="AZ1152">
        <v>1200</v>
      </c>
      <c r="BA1152">
        <v>1</v>
      </c>
      <c r="BB1152" t="str">
        <f t="shared" si="78"/>
        <v xml:space="preserve">N35DC   </v>
      </c>
      <c r="BC1152">
        <v>1</v>
      </c>
      <c r="BE1152">
        <v>0</v>
      </c>
      <c r="BF1152">
        <v>0</v>
      </c>
      <c r="BG1152">
        <v>0</v>
      </c>
      <c r="BH1152">
        <v>1475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"17:48:40.178"</f>
        <v>17:48:40.178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341</v>
      </c>
      <c r="CR1152">
        <v>0</v>
      </c>
      <c r="CW1152">
        <v>19074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"10/21/2020 17:48:32.239"</f>
        <v>10/21/2020 17:48:32.239</v>
      </c>
      <c r="C1153" t="str">
        <f t="shared" si="77"/>
        <v>FFDFD3C0</v>
      </c>
      <c r="D1153" t="s">
        <v>113</v>
      </c>
      <c r="E1153">
        <v>4</v>
      </c>
      <c r="H1153">
        <v>162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79"/>
        <v>17:48:40.172</v>
      </c>
      <c r="T1153" t="str">
        <f t="shared" si="79"/>
        <v>17:48:40.172</v>
      </c>
      <c r="U1153" t="str">
        <f t="shared" si="76"/>
        <v>A3E2C2</v>
      </c>
      <c r="V1153">
        <v>0</v>
      </c>
      <c r="W1153">
        <v>0</v>
      </c>
      <c r="X1153">
        <v>1</v>
      </c>
      <c r="Z1153">
        <v>0</v>
      </c>
      <c r="AA1153">
        <v>10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1</v>
      </c>
      <c r="AH1153">
        <v>0</v>
      </c>
      <c r="AI1153" t="s">
        <v>588</v>
      </c>
      <c r="AJ1153">
        <v>30.244095000000002</v>
      </c>
      <c r="AK1153" t="s">
        <v>587</v>
      </c>
      <c r="AL1153">
        <v>-89.866361999999995</v>
      </c>
      <c r="AM1153">
        <v>100</v>
      </c>
      <c r="AN1153">
        <v>1400</v>
      </c>
      <c r="AO1153" t="s">
        <v>118</v>
      </c>
      <c r="AP1153">
        <v>3</v>
      </c>
      <c r="AQ1153">
        <v>142</v>
      </c>
      <c r="AR1153">
        <v>-128</v>
      </c>
      <c r="AZ1153">
        <v>1200</v>
      </c>
      <c r="BA1153">
        <v>1</v>
      </c>
      <c r="BB1153" t="str">
        <f t="shared" si="78"/>
        <v xml:space="preserve">N35DC   </v>
      </c>
      <c r="BC1153">
        <v>1</v>
      </c>
      <c r="BE1153">
        <v>0</v>
      </c>
      <c r="BF1153">
        <v>0</v>
      </c>
      <c r="BG1153">
        <v>0</v>
      </c>
      <c r="BH1153">
        <v>1475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"17:48:40.178"</f>
        <v>17:48:40.178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341</v>
      </c>
      <c r="CR1153">
        <v>0</v>
      </c>
      <c r="CW1153">
        <v>19074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"10/21/2020 17:48:32.239"</f>
        <v>10/21/2020 17:48:32.239</v>
      </c>
      <c r="C1154" t="str">
        <f t="shared" si="77"/>
        <v>FFDFD3C0</v>
      </c>
      <c r="D1154" t="s">
        <v>130</v>
      </c>
      <c r="E1154">
        <v>3</v>
      </c>
      <c r="F1154">
        <v>2003</v>
      </c>
      <c r="G1154" t="s">
        <v>131</v>
      </c>
      <c r="J1154" t="s">
        <v>132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79"/>
        <v>17:48:40.172</v>
      </c>
      <c r="T1154" t="str">
        <f t="shared" si="79"/>
        <v>17:48:40.172</v>
      </c>
      <c r="U1154" t="str">
        <f t="shared" ref="U1154:U1217" si="80">"A3E2C2"</f>
        <v>A3E2C2</v>
      </c>
      <c r="V1154">
        <v>0</v>
      </c>
      <c r="W1154">
        <v>0</v>
      </c>
      <c r="X1154">
        <v>1</v>
      </c>
      <c r="Z1154">
        <v>0</v>
      </c>
      <c r="AA1154">
        <v>10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1</v>
      </c>
      <c r="AH1154">
        <v>0</v>
      </c>
      <c r="AI1154" t="s">
        <v>588</v>
      </c>
      <c r="AJ1154">
        <v>30.244095000000002</v>
      </c>
      <c r="AK1154" t="s">
        <v>587</v>
      </c>
      <c r="AL1154">
        <v>-89.866361999999995</v>
      </c>
      <c r="AM1154">
        <v>100</v>
      </c>
      <c r="AN1154">
        <v>1400</v>
      </c>
      <c r="AO1154" t="s">
        <v>118</v>
      </c>
      <c r="AP1154">
        <v>3</v>
      </c>
      <c r="AQ1154">
        <v>142</v>
      </c>
      <c r="AR1154">
        <v>-128</v>
      </c>
      <c r="AZ1154">
        <v>1200</v>
      </c>
      <c r="BA1154">
        <v>1</v>
      </c>
      <c r="BB1154" t="str">
        <f t="shared" si="78"/>
        <v xml:space="preserve">N35DC   </v>
      </c>
      <c r="BC1154">
        <v>1</v>
      </c>
      <c r="BE1154">
        <v>0</v>
      </c>
      <c r="BF1154">
        <v>0</v>
      </c>
      <c r="BG1154">
        <v>0</v>
      </c>
      <c r="BH1154">
        <v>1475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"17:48:40.178"</f>
        <v>17:48:40.178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341</v>
      </c>
      <c r="CR1154">
        <v>0</v>
      </c>
      <c r="CW1154">
        <v>19074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"10/21/2020 17:48:33.224"</f>
        <v>10/21/2020 17:48:33.224</v>
      </c>
      <c r="C1155" t="str">
        <f t="shared" si="77"/>
        <v>FFDFD3C0</v>
      </c>
      <c r="D1155" t="s">
        <v>113</v>
      </c>
      <c r="E1155">
        <v>4</v>
      </c>
      <c r="H1155">
        <v>162</v>
      </c>
      <c r="I1155" t="s">
        <v>114</v>
      </c>
      <c r="J1155" t="s">
        <v>115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"17:48:41.164"</f>
        <v>17:48:41.164</v>
      </c>
      <c r="T1155" t="str">
        <f>"17:48:40.764"</f>
        <v>17:48:40.764</v>
      </c>
      <c r="U1155" t="str">
        <f t="shared" si="80"/>
        <v>A3E2C2</v>
      </c>
      <c r="V1155">
        <v>0</v>
      </c>
      <c r="W1155">
        <v>0</v>
      </c>
      <c r="X1155">
        <v>1</v>
      </c>
      <c r="Z1155">
        <v>0</v>
      </c>
      <c r="AA1155">
        <v>10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1</v>
      </c>
      <c r="AH1155">
        <v>0</v>
      </c>
      <c r="AI1155" t="s">
        <v>589</v>
      </c>
      <c r="AJ1155">
        <v>30.244761</v>
      </c>
      <c r="AK1155" t="s">
        <v>587</v>
      </c>
      <c r="AL1155">
        <v>-89.866361999999995</v>
      </c>
      <c r="AM1155">
        <v>100</v>
      </c>
      <c r="AN1155">
        <v>1400</v>
      </c>
      <c r="AO1155" t="s">
        <v>118</v>
      </c>
      <c r="AP1155">
        <v>3</v>
      </c>
      <c r="AQ1155">
        <v>142</v>
      </c>
      <c r="AR1155">
        <v>-64</v>
      </c>
      <c r="AZ1155">
        <v>1200</v>
      </c>
      <c r="BA1155">
        <v>1</v>
      </c>
      <c r="BB1155" t="str">
        <f t="shared" si="78"/>
        <v xml:space="preserve">N35DC   </v>
      </c>
      <c r="BC1155">
        <v>1</v>
      </c>
      <c r="BE1155">
        <v>0</v>
      </c>
      <c r="BF1155">
        <v>0</v>
      </c>
      <c r="BG1155">
        <v>0</v>
      </c>
      <c r="BH1155">
        <v>1475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"17:48:41.168"</f>
        <v>17:48:41.168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341</v>
      </c>
      <c r="CR1155">
        <v>0</v>
      </c>
      <c r="CW1155">
        <v>19804</v>
      </c>
      <c r="CY1155">
        <v>1</v>
      </c>
      <c r="CZ1155">
        <v>0</v>
      </c>
      <c r="DA1155">
        <v>0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"10/21/2020 17:48:33.224"</f>
        <v>10/21/2020 17:48:33.224</v>
      </c>
      <c r="C1156" t="str">
        <f t="shared" si="77"/>
        <v>FFDFD3C0</v>
      </c>
      <c r="D1156" t="s">
        <v>130</v>
      </c>
      <c r="E1156">
        <v>3</v>
      </c>
      <c r="F1156">
        <v>2003</v>
      </c>
      <c r="G1156" t="s">
        <v>131</v>
      </c>
      <c r="J1156" t="s">
        <v>132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"17:48:41.164"</f>
        <v>17:48:41.164</v>
      </c>
      <c r="T1156" t="str">
        <f>"17:48:40.764"</f>
        <v>17:48:40.764</v>
      </c>
      <c r="U1156" t="str">
        <f t="shared" si="80"/>
        <v>A3E2C2</v>
      </c>
      <c r="V1156">
        <v>0</v>
      </c>
      <c r="W1156">
        <v>0</v>
      </c>
      <c r="X1156">
        <v>1</v>
      </c>
      <c r="Z1156">
        <v>0</v>
      </c>
      <c r="AA1156">
        <v>10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1</v>
      </c>
      <c r="AH1156">
        <v>0</v>
      </c>
      <c r="AI1156" t="s">
        <v>589</v>
      </c>
      <c r="AJ1156">
        <v>30.244761</v>
      </c>
      <c r="AK1156" t="s">
        <v>587</v>
      </c>
      <c r="AL1156">
        <v>-89.866361999999995</v>
      </c>
      <c r="AM1156">
        <v>100</v>
      </c>
      <c r="AN1156">
        <v>1400</v>
      </c>
      <c r="AO1156" t="s">
        <v>118</v>
      </c>
      <c r="AP1156">
        <v>3</v>
      </c>
      <c r="AQ1156">
        <v>142</v>
      </c>
      <c r="AR1156">
        <v>-64</v>
      </c>
      <c r="AZ1156">
        <v>1200</v>
      </c>
      <c r="BA1156">
        <v>1</v>
      </c>
      <c r="BB1156" t="str">
        <f t="shared" si="78"/>
        <v xml:space="preserve">N35DC   </v>
      </c>
      <c r="BC1156">
        <v>1</v>
      </c>
      <c r="BE1156">
        <v>0</v>
      </c>
      <c r="BF1156">
        <v>0</v>
      </c>
      <c r="BG1156">
        <v>0</v>
      </c>
      <c r="BH1156">
        <v>1475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"17:48:41.168"</f>
        <v>17:48:41.168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341</v>
      </c>
      <c r="CR1156">
        <v>0</v>
      </c>
      <c r="CW1156">
        <v>19804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"10/21/2020 17:48:33.224"</f>
        <v>10/21/2020 17:48:33.224</v>
      </c>
      <c r="C1157" t="str">
        <f t="shared" si="77"/>
        <v>FFDFD3C0</v>
      </c>
      <c r="D1157" t="s">
        <v>128</v>
      </c>
      <c r="E1157">
        <v>9</v>
      </c>
      <c r="H1157">
        <v>257</v>
      </c>
      <c r="I1157" t="s">
        <v>129</v>
      </c>
      <c r="J1157" t="s">
        <v>126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"17:48:41.164"</f>
        <v>17:48:41.164</v>
      </c>
      <c r="T1157" t="str">
        <f>"17:48:40.764"</f>
        <v>17:48:40.764</v>
      </c>
      <c r="U1157" t="str">
        <f t="shared" si="80"/>
        <v>A3E2C2</v>
      </c>
      <c r="V1157">
        <v>0</v>
      </c>
      <c r="W1157">
        <v>0</v>
      </c>
      <c r="X1157">
        <v>1</v>
      </c>
      <c r="Z1157">
        <v>0</v>
      </c>
      <c r="AA1157">
        <v>10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1</v>
      </c>
      <c r="AH1157">
        <v>0</v>
      </c>
      <c r="AI1157" t="s">
        <v>589</v>
      </c>
      <c r="AJ1157">
        <v>30.244761</v>
      </c>
      <c r="AK1157" t="s">
        <v>587</v>
      </c>
      <c r="AL1157">
        <v>-89.866361999999995</v>
      </c>
      <c r="AM1157">
        <v>100</v>
      </c>
      <c r="AN1157">
        <v>1400</v>
      </c>
      <c r="AO1157" t="s">
        <v>118</v>
      </c>
      <c r="AP1157">
        <v>3</v>
      </c>
      <c r="AQ1157">
        <v>142</v>
      </c>
      <c r="AR1157">
        <v>-64</v>
      </c>
      <c r="AZ1157">
        <v>1200</v>
      </c>
      <c r="BA1157">
        <v>1</v>
      </c>
      <c r="BB1157" t="str">
        <f t="shared" si="78"/>
        <v xml:space="preserve">N35DC   </v>
      </c>
      <c r="BC1157">
        <v>1</v>
      </c>
      <c r="BE1157">
        <v>0</v>
      </c>
      <c r="BF1157">
        <v>0</v>
      </c>
      <c r="BG1157">
        <v>0</v>
      </c>
      <c r="BH1157">
        <v>1475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"17:48:41.168"</f>
        <v>17:48:41.168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341</v>
      </c>
      <c r="CR1157">
        <v>0</v>
      </c>
      <c r="CW1157">
        <v>19804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"10/21/2020 17:48:33.224"</f>
        <v>10/21/2020 17:48:33.224</v>
      </c>
      <c r="C1158" t="str">
        <f t="shared" si="77"/>
        <v>FFDFD3C0</v>
      </c>
      <c r="D1158" t="s">
        <v>133</v>
      </c>
      <c r="E1158">
        <v>1</v>
      </c>
      <c r="F1158">
        <v>1001</v>
      </c>
      <c r="G1158" t="s">
        <v>114</v>
      </c>
      <c r="J1158" t="s">
        <v>134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"17:48:41.164"</f>
        <v>17:48:41.164</v>
      </c>
      <c r="T1158" t="str">
        <f>"17:48:40.764"</f>
        <v>17:48:40.764</v>
      </c>
      <c r="U1158" t="str">
        <f t="shared" si="80"/>
        <v>A3E2C2</v>
      </c>
      <c r="V1158">
        <v>0</v>
      </c>
      <c r="W1158">
        <v>0</v>
      </c>
      <c r="X1158">
        <v>1</v>
      </c>
      <c r="Z1158">
        <v>0</v>
      </c>
      <c r="AA1158">
        <v>10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1</v>
      </c>
      <c r="AH1158">
        <v>0</v>
      </c>
      <c r="AI1158" t="s">
        <v>589</v>
      </c>
      <c r="AJ1158">
        <v>30.244761</v>
      </c>
      <c r="AK1158" t="s">
        <v>587</v>
      </c>
      <c r="AL1158">
        <v>-89.866361999999995</v>
      </c>
      <c r="AM1158">
        <v>100</v>
      </c>
      <c r="AN1158">
        <v>1400</v>
      </c>
      <c r="AO1158" t="s">
        <v>118</v>
      </c>
      <c r="AP1158">
        <v>3</v>
      </c>
      <c r="AQ1158">
        <v>142</v>
      </c>
      <c r="AR1158">
        <v>-64</v>
      </c>
      <c r="AZ1158">
        <v>1200</v>
      </c>
      <c r="BA1158">
        <v>1</v>
      </c>
      <c r="BB1158" t="str">
        <f t="shared" si="78"/>
        <v xml:space="preserve">N35DC   </v>
      </c>
      <c r="BC1158">
        <v>1</v>
      </c>
      <c r="BE1158">
        <v>0</v>
      </c>
      <c r="BF1158">
        <v>0</v>
      </c>
      <c r="BG1158">
        <v>0</v>
      </c>
      <c r="BH1158">
        <v>1475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"17:48:41.168"</f>
        <v>17:48:41.168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341</v>
      </c>
      <c r="CR1158">
        <v>0</v>
      </c>
      <c r="CW1158">
        <v>19804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"10/21/2020 17:48:33.224"</f>
        <v>10/21/2020 17:48:33.224</v>
      </c>
      <c r="C1159" t="str">
        <f t="shared" si="77"/>
        <v>FFDFD3C0</v>
      </c>
      <c r="D1159" t="s">
        <v>124</v>
      </c>
      <c r="E1159">
        <v>2</v>
      </c>
      <c r="H1159">
        <v>14</v>
      </c>
      <c r="I1159" t="s">
        <v>125</v>
      </c>
      <c r="J1159" t="s">
        <v>126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"17:48:41.164"</f>
        <v>17:48:41.164</v>
      </c>
      <c r="T1159" t="str">
        <f>"17:48:40.764"</f>
        <v>17:48:40.764</v>
      </c>
      <c r="U1159" t="str">
        <f t="shared" si="80"/>
        <v>A3E2C2</v>
      </c>
      <c r="V1159">
        <v>0</v>
      </c>
      <c r="W1159">
        <v>0</v>
      </c>
      <c r="X1159">
        <v>1</v>
      </c>
      <c r="Z1159">
        <v>0</v>
      </c>
      <c r="AA1159">
        <v>10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1</v>
      </c>
      <c r="AH1159">
        <v>0</v>
      </c>
      <c r="AI1159" t="s">
        <v>589</v>
      </c>
      <c r="AJ1159">
        <v>30.244761</v>
      </c>
      <c r="AK1159" t="s">
        <v>587</v>
      </c>
      <c r="AL1159">
        <v>-89.866361999999995</v>
      </c>
      <c r="AM1159">
        <v>100</v>
      </c>
      <c r="AN1159">
        <v>1400</v>
      </c>
      <c r="AO1159" t="s">
        <v>118</v>
      </c>
      <c r="AP1159">
        <v>3</v>
      </c>
      <c r="AQ1159">
        <v>142</v>
      </c>
      <c r="AR1159">
        <v>-64</v>
      </c>
      <c r="AZ1159">
        <v>1200</v>
      </c>
      <c r="BA1159">
        <v>1</v>
      </c>
      <c r="BB1159" t="str">
        <f t="shared" si="78"/>
        <v xml:space="preserve">N35DC   </v>
      </c>
      <c r="BC1159">
        <v>1</v>
      </c>
      <c r="BE1159">
        <v>0</v>
      </c>
      <c r="BF1159">
        <v>0</v>
      </c>
      <c r="BG1159">
        <v>0</v>
      </c>
      <c r="BH1159">
        <v>1475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"17:48:41.168"</f>
        <v>17:48:41.168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341</v>
      </c>
      <c r="CR1159">
        <v>0</v>
      </c>
      <c r="CW1159">
        <v>19804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"10/21/2020 17:48:36.103"</f>
        <v>10/21/2020 17:48:36.103</v>
      </c>
      <c r="C1160" t="str">
        <f t="shared" si="77"/>
        <v>FFDFD3C0</v>
      </c>
      <c r="D1160" t="s">
        <v>124</v>
      </c>
      <c r="E1160">
        <v>2</v>
      </c>
      <c r="H1160">
        <v>14</v>
      </c>
      <c r="I1160" t="s">
        <v>125</v>
      </c>
      <c r="J1160" t="s">
        <v>126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"17:48:44.031"</f>
        <v>17:48:44.031</v>
      </c>
      <c r="T1160" t="str">
        <f>"17:48:43.531"</f>
        <v>17:48:43.531</v>
      </c>
      <c r="U1160" t="str">
        <f t="shared" si="80"/>
        <v>A3E2C2</v>
      </c>
      <c r="V1160">
        <v>0</v>
      </c>
      <c r="W1160">
        <v>0</v>
      </c>
      <c r="X1160">
        <v>1</v>
      </c>
      <c r="Z1160">
        <v>0</v>
      </c>
      <c r="AA1160">
        <v>10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1</v>
      </c>
      <c r="AH1160">
        <v>0</v>
      </c>
      <c r="AI1160" t="s">
        <v>590</v>
      </c>
      <c r="AJ1160">
        <v>30.246649000000001</v>
      </c>
      <c r="AK1160" t="s">
        <v>591</v>
      </c>
      <c r="AL1160">
        <v>-89.866275999999999</v>
      </c>
      <c r="AM1160">
        <v>100</v>
      </c>
      <c r="AN1160">
        <v>1400</v>
      </c>
      <c r="AO1160" t="s">
        <v>118</v>
      </c>
      <c r="AP1160">
        <v>1</v>
      </c>
      <c r="AQ1160">
        <v>142</v>
      </c>
      <c r="AR1160">
        <v>256</v>
      </c>
      <c r="AZ1160">
        <v>1200</v>
      </c>
      <c r="BA1160">
        <v>1</v>
      </c>
      <c r="BB1160" t="str">
        <f t="shared" si="78"/>
        <v xml:space="preserve">N35DC   </v>
      </c>
      <c r="BC1160">
        <v>1</v>
      </c>
      <c r="BE1160">
        <v>0</v>
      </c>
      <c r="BF1160">
        <v>0</v>
      </c>
      <c r="BG1160">
        <v>0</v>
      </c>
      <c r="BH1160">
        <v>1475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"17:48:44.032"</f>
        <v>17:48:44.032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341</v>
      </c>
      <c r="CR1160">
        <v>0</v>
      </c>
      <c r="CW1160">
        <v>21938</v>
      </c>
      <c r="CY1160">
        <v>1</v>
      </c>
      <c r="CZ1160">
        <v>0</v>
      </c>
      <c r="DA1160">
        <v>0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"10/21/2020 17:48:36.103"</f>
        <v>10/21/2020 17:48:36.103</v>
      </c>
      <c r="C1161" t="str">
        <f t="shared" si="77"/>
        <v>FFDFD3C0</v>
      </c>
      <c r="D1161" t="s">
        <v>113</v>
      </c>
      <c r="E1161">
        <v>4</v>
      </c>
      <c r="H1161">
        <v>162</v>
      </c>
      <c r="I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"17:48:44.031"</f>
        <v>17:48:44.031</v>
      </c>
      <c r="T1161" t="str">
        <f>"17:48:43.531"</f>
        <v>17:48:43.531</v>
      </c>
      <c r="U1161" t="str">
        <f t="shared" si="80"/>
        <v>A3E2C2</v>
      </c>
      <c r="V1161">
        <v>0</v>
      </c>
      <c r="W1161">
        <v>0</v>
      </c>
      <c r="X1161">
        <v>1</v>
      </c>
      <c r="Z1161">
        <v>0</v>
      </c>
      <c r="AA1161">
        <v>10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1</v>
      </c>
      <c r="AH1161">
        <v>0</v>
      </c>
      <c r="AI1161" t="s">
        <v>590</v>
      </c>
      <c r="AJ1161">
        <v>30.246649000000001</v>
      </c>
      <c r="AK1161" t="s">
        <v>591</v>
      </c>
      <c r="AL1161">
        <v>-89.866275999999999</v>
      </c>
      <c r="AM1161">
        <v>100</v>
      </c>
      <c r="AN1161">
        <v>1400</v>
      </c>
      <c r="AO1161" t="s">
        <v>118</v>
      </c>
      <c r="AP1161">
        <v>1</v>
      </c>
      <c r="AQ1161">
        <v>142</v>
      </c>
      <c r="AR1161">
        <v>256</v>
      </c>
      <c r="AZ1161">
        <v>1200</v>
      </c>
      <c r="BA1161">
        <v>1</v>
      </c>
      <c r="BB1161" t="str">
        <f t="shared" si="78"/>
        <v xml:space="preserve">N35DC   </v>
      </c>
      <c r="BC1161">
        <v>1</v>
      </c>
      <c r="BE1161">
        <v>0</v>
      </c>
      <c r="BF1161">
        <v>0</v>
      </c>
      <c r="BG1161">
        <v>0</v>
      </c>
      <c r="BH1161">
        <v>1475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"17:48:44.032"</f>
        <v>17:48:44.032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341</v>
      </c>
      <c r="CR1161">
        <v>0</v>
      </c>
      <c r="CW1161">
        <v>21938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"10/21/2020 17:48:36.103"</f>
        <v>10/21/2020 17:48:36.103</v>
      </c>
      <c r="C1162" t="str">
        <f t="shared" ref="C1162:C1225" si="81">"FFDFD3C0"</f>
        <v>FFDFD3C0</v>
      </c>
      <c r="D1162" t="s">
        <v>130</v>
      </c>
      <c r="E1162">
        <v>3</v>
      </c>
      <c r="F1162">
        <v>2003</v>
      </c>
      <c r="G1162" t="s">
        <v>131</v>
      </c>
      <c r="J1162" t="s">
        <v>132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"17:48:44.031"</f>
        <v>17:48:44.031</v>
      </c>
      <c r="T1162" t="str">
        <f>"17:48:43.531"</f>
        <v>17:48:43.531</v>
      </c>
      <c r="U1162" t="str">
        <f t="shared" si="80"/>
        <v>A3E2C2</v>
      </c>
      <c r="V1162">
        <v>0</v>
      </c>
      <c r="W1162">
        <v>0</v>
      </c>
      <c r="X1162">
        <v>1</v>
      </c>
      <c r="Z1162">
        <v>0</v>
      </c>
      <c r="AA1162">
        <v>10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1</v>
      </c>
      <c r="AH1162">
        <v>0</v>
      </c>
      <c r="AI1162" t="s">
        <v>590</v>
      </c>
      <c r="AJ1162">
        <v>30.246649000000001</v>
      </c>
      <c r="AK1162" t="s">
        <v>591</v>
      </c>
      <c r="AL1162">
        <v>-89.866275999999999</v>
      </c>
      <c r="AM1162">
        <v>100</v>
      </c>
      <c r="AN1162">
        <v>1400</v>
      </c>
      <c r="AO1162" t="s">
        <v>118</v>
      </c>
      <c r="AP1162">
        <v>1</v>
      </c>
      <c r="AQ1162">
        <v>142</v>
      </c>
      <c r="AR1162">
        <v>256</v>
      </c>
      <c r="AZ1162">
        <v>1200</v>
      </c>
      <c r="BA1162">
        <v>1</v>
      </c>
      <c r="BB1162" t="str">
        <f t="shared" ref="BB1162:BB1225" si="82">"N35DC   "</f>
        <v xml:space="preserve">N35DC   </v>
      </c>
      <c r="BC1162">
        <v>1</v>
      </c>
      <c r="BE1162">
        <v>0</v>
      </c>
      <c r="BF1162">
        <v>0</v>
      </c>
      <c r="BG1162">
        <v>0</v>
      </c>
      <c r="BH1162">
        <v>1475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"17:48:44.032"</f>
        <v>17:48:44.032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341</v>
      </c>
      <c r="CR1162">
        <v>0</v>
      </c>
      <c r="CW1162">
        <v>21938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"10/21/2020 17:48:36.103"</f>
        <v>10/21/2020 17:48:36.103</v>
      </c>
      <c r="C1163" t="str">
        <f t="shared" si="81"/>
        <v>FFDFD3C0</v>
      </c>
      <c r="D1163" t="s">
        <v>133</v>
      </c>
      <c r="E1163">
        <v>1</v>
      </c>
      <c r="F1163">
        <v>1001</v>
      </c>
      <c r="G1163" t="s">
        <v>114</v>
      </c>
      <c r="J1163" t="s">
        <v>134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"17:48:44.031"</f>
        <v>17:48:44.031</v>
      </c>
      <c r="T1163" t="str">
        <f>"17:48:43.531"</f>
        <v>17:48:43.531</v>
      </c>
      <c r="U1163" t="str">
        <f t="shared" si="80"/>
        <v>A3E2C2</v>
      </c>
      <c r="V1163">
        <v>0</v>
      </c>
      <c r="W1163">
        <v>0</v>
      </c>
      <c r="X1163">
        <v>1</v>
      </c>
      <c r="Z1163">
        <v>0</v>
      </c>
      <c r="AA1163">
        <v>10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1</v>
      </c>
      <c r="AH1163">
        <v>0</v>
      </c>
      <c r="AI1163" t="s">
        <v>590</v>
      </c>
      <c r="AJ1163">
        <v>30.246649000000001</v>
      </c>
      <c r="AK1163" t="s">
        <v>591</v>
      </c>
      <c r="AL1163">
        <v>-89.866275999999999</v>
      </c>
      <c r="AM1163">
        <v>100</v>
      </c>
      <c r="AN1163">
        <v>1400</v>
      </c>
      <c r="AO1163" t="s">
        <v>118</v>
      </c>
      <c r="AP1163">
        <v>1</v>
      </c>
      <c r="AQ1163">
        <v>142</v>
      </c>
      <c r="AR1163">
        <v>256</v>
      </c>
      <c r="AZ1163">
        <v>1200</v>
      </c>
      <c r="BA1163">
        <v>1</v>
      </c>
      <c r="BB1163" t="str">
        <f t="shared" si="82"/>
        <v xml:space="preserve">N35DC   </v>
      </c>
      <c r="BC1163">
        <v>1</v>
      </c>
      <c r="BE1163">
        <v>0</v>
      </c>
      <c r="BF1163">
        <v>0</v>
      </c>
      <c r="BG1163">
        <v>0</v>
      </c>
      <c r="BH1163">
        <v>1475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"17:48:44.032"</f>
        <v>17:48:44.032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341</v>
      </c>
      <c r="CR1163">
        <v>0</v>
      </c>
      <c r="CW1163">
        <v>21938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"10/21/2020 17:48:36.103"</f>
        <v>10/21/2020 17:48:36.103</v>
      </c>
      <c r="C1164" t="str">
        <f t="shared" si="81"/>
        <v>FFDFD3C0</v>
      </c>
      <c r="D1164" t="s">
        <v>128</v>
      </c>
      <c r="E1164">
        <v>9</v>
      </c>
      <c r="H1164">
        <v>257</v>
      </c>
      <c r="I1164" t="s">
        <v>129</v>
      </c>
      <c r="J1164" t="s">
        <v>126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"17:48:44.031"</f>
        <v>17:48:44.031</v>
      </c>
      <c r="T1164" t="str">
        <f>"17:48:43.531"</f>
        <v>17:48:43.531</v>
      </c>
      <c r="U1164" t="str">
        <f t="shared" si="80"/>
        <v>A3E2C2</v>
      </c>
      <c r="V1164">
        <v>0</v>
      </c>
      <c r="W1164">
        <v>0</v>
      </c>
      <c r="X1164">
        <v>1</v>
      </c>
      <c r="Z1164">
        <v>0</v>
      </c>
      <c r="AA1164">
        <v>10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1</v>
      </c>
      <c r="AH1164">
        <v>0</v>
      </c>
      <c r="AI1164" t="s">
        <v>590</v>
      </c>
      <c r="AJ1164">
        <v>30.246649000000001</v>
      </c>
      <c r="AK1164" t="s">
        <v>591</v>
      </c>
      <c r="AL1164">
        <v>-89.866275999999999</v>
      </c>
      <c r="AM1164">
        <v>100</v>
      </c>
      <c r="AN1164">
        <v>1400</v>
      </c>
      <c r="AO1164" t="s">
        <v>118</v>
      </c>
      <c r="AP1164">
        <v>1</v>
      </c>
      <c r="AQ1164">
        <v>142</v>
      </c>
      <c r="AR1164">
        <v>256</v>
      </c>
      <c r="AZ1164">
        <v>1200</v>
      </c>
      <c r="BA1164">
        <v>1</v>
      </c>
      <c r="BB1164" t="str">
        <f t="shared" si="82"/>
        <v xml:space="preserve">N35DC   </v>
      </c>
      <c r="BC1164">
        <v>1</v>
      </c>
      <c r="BE1164">
        <v>0</v>
      </c>
      <c r="BF1164">
        <v>0</v>
      </c>
      <c r="BG1164">
        <v>0</v>
      </c>
      <c r="BH1164">
        <v>1475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"17:48:44.032"</f>
        <v>17:48:44.032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341</v>
      </c>
      <c r="CR1164">
        <v>0</v>
      </c>
      <c r="CW1164">
        <v>21938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"10/21/2020 17:48:37.014"</f>
        <v>10/21/2020 17:48:37.014</v>
      </c>
      <c r="C1165" t="str">
        <f t="shared" si="81"/>
        <v>FFDFD3C0</v>
      </c>
      <c r="D1165" t="s">
        <v>124</v>
      </c>
      <c r="E1165">
        <v>2</v>
      </c>
      <c r="H1165">
        <v>14</v>
      </c>
      <c r="I1165" t="s">
        <v>125</v>
      </c>
      <c r="J1165" t="s">
        <v>126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"17:48:44.945"</f>
        <v>17:48:44.945</v>
      </c>
      <c r="T1165" t="str">
        <f>"17:48:44.545"</f>
        <v>17:48:44.545</v>
      </c>
      <c r="U1165" t="str">
        <f t="shared" si="80"/>
        <v>A3E2C2</v>
      </c>
      <c r="V1165">
        <v>0</v>
      </c>
      <c r="W1165">
        <v>0</v>
      </c>
      <c r="X1165">
        <v>1</v>
      </c>
      <c r="Z1165">
        <v>0</v>
      </c>
      <c r="AA1165">
        <v>10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1</v>
      </c>
      <c r="AH1165">
        <v>0</v>
      </c>
      <c r="AI1165" t="s">
        <v>592</v>
      </c>
      <c r="AJ1165">
        <v>30.247228</v>
      </c>
      <c r="AK1165" t="s">
        <v>591</v>
      </c>
      <c r="AL1165">
        <v>-89.866275999999999</v>
      </c>
      <c r="AM1165">
        <v>100</v>
      </c>
      <c r="AN1165">
        <v>1400</v>
      </c>
      <c r="AO1165" t="s">
        <v>118</v>
      </c>
      <c r="AP1165">
        <v>1</v>
      </c>
      <c r="AQ1165">
        <v>142</v>
      </c>
      <c r="AR1165">
        <v>128</v>
      </c>
      <c r="AZ1165">
        <v>1200</v>
      </c>
      <c r="BA1165">
        <v>1</v>
      </c>
      <c r="BB1165" t="str">
        <f t="shared" si="82"/>
        <v xml:space="preserve">N35DC   </v>
      </c>
      <c r="BC1165">
        <v>1</v>
      </c>
      <c r="BE1165">
        <v>0</v>
      </c>
      <c r="BF1165">
        <v>0</v>
      </c>
      <c r="BG1165">
        <v>0</v>
      </c>
      <c r="BH1165">
        <v>1500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"17:48:44.947"</f>
        <v>17:48:44.947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341</v>
      </c>
      <c r="CR1165">
        <v>0</v>
      </c>
      <c r="CW1165">
        <v>22640</v>
      </c>
      <c r="CY1165">
        <v>1</v>
      </c>
      <c r="CZ1165">
        <v>0</v>
      </c>
      <c r="DA1165">
        <v>0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"10/21/2020 17:48:37.014"</f>
        <v>10/21/2020 17:48:37.014</v>
      </c>
      <c r="C1166" t="str">
        <f t="shared" si="81"/>
        <v>FFDFD3C0</v>
      </c>
      <c r="D1166" t="s">
        <v>113</v>
      </c>
      <c r="E1166">
        <v>4</v>
      </c>
      <c r="H1166">
        <v>162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"17:48:44.945"</f>
        <v>17:48:44.945</v>
      </c>
      <c r="T1166" t="str">
        <f>"17:48:44.545"</f>
        <v>17:48:44.545</v>
      </c>
      <c r="U1166" t="str">
        <f t="shared" si="80"/>
        <v>A3E2C2</v>
      </c>
      <c r="V1166">
        <v>0</v>
      </c>
      <c r="W1166">
        <v>0</v>
      </c>
      <c r="X1166">
        <v>1</v>
      </c>
      <c r="Z1166">
        <v>0</v>
      </c>
      <c r="AA1166">
        <v>10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1</v>
      </c>
      <c r="AH1166">
        <v>0</v>
      </c>
      <c r="AI1166" t="s">
        <v>592</v>
      </c>
      <c r="AJ1166">
        <v>30.247228</v>
      </c>
      <c r="AK1166" t="s">
        <v>591</v>
      </c>
      <c r="AL1166">
        <v>-89.866275999999999</v>
      </c>
      <c r="AM1166">
        <v>100</v>
      </c>
      <c r="AN1166">
        <v>1400</v>
      </c>
      <c r="AO1166" t="s">
        <v>118</v>
      </c>
      <c r="AP1166">
        <v>1</v>
      </c>
      <c r="AQ1166">
        <v>142</v>
      </c>
      <c r="AR1166">
        <v>128</v>
      </c>
      <c r="AZ1166">
        <v>1200</v>
      </c>
      <c r="BA1166">
        <v>1</v>
      </c>
      <c r="BB1166" t="str">
        <f t="shared" si="82"/>
        <v xml:space="preserve">N35DC   </v>
      </c>
      <c r="BC1166">
        <v>1</v>
      </c>
      <c r="BE1166">
        <v>0</v>
      </c>
      <c r="BF1166">
        <v>0</v>
      </c>
      <c r="BG1166">
        <v>0</v>
      </c>
      <c r="BH1166">
        <v>1500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"17:48:44.947"</f>
        <v>17:48:44.947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341</v>
      </c>
      <c r="CR1166">
        <v>0</v>
      </c>
      <c r="CW1166">
        <v>22640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"10/21/2020 17:48:37.014"</f>
        <v>10/21/2020 17:48:37.014</v>
      </c>
      <c r="C1167" t="str">
        <f t="shared" si="81"/>
        <v>FFDFD3C0</v>
      </c>
      <c r="D1167" t="s">
        <v>130</v>
      </c>
      <c r="E1167">
        <v>3</v>
      </c>
      <c r="F1167">
        <v>2003</v>
      </c>
      <c r="G1167" t="s">
        <v>131</v>
      </c>
      <c r="J1167" t="s">
        <v>132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"17:48:44.945"</f>
        <v>17:48:44.945</v>
      </c>
      <c r="T1167" t="str">
        <f>"17:48:44.545"</f>
        <v>17:48:44.545</v>
      </c>
      <c r="U1167" t="str">
        <f t="shared" si="80"/>
        <v>A3E2C2</v>
      </c>
      <c r="V1167">
        <v>0</v>
      </c>
      <c r="W1167">
        <v>0</v>
      </c>
      <c r="X1167">
        <v>1</v>
      </c>
      <c r="Z1167">
        <v>0</v>
      </c>
      <c r="AA1167">
        <v>10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1</v>
      </c>
      <c r="AH1167">
        <v>0</v>
      </c>
      <c r="AI1167" t="s">
        <v>592</v>
      </c>
      <c r="AJ1167">
        <v>30.247228</v>
      </c>
      <c r="AK1167" t="s">
        <v>591</v>
      </c>
      <c r="AL1167">
        <v>-89.866275999999999</v>
      </c>
      <c r="AM1167">
        <v>100</v>
      </c>
      <c r="AN1167">
        <v>1400</v>
      </c>
      <c r="AO1167" t="s">
        <v>118</v>
      </c>
      <c r="AP1167">
        <v>1</v>
      </c>
      <c r="AQ1167">
        <v>142</v>
      </c>
      <c r="AR1167">
        <v>128</v>
      </c>
      <c r="AZ1167">
        <v>1200</v>
      </c>
      <c r="BA1167">
        <v>1</v>
      </c>
      <c r="BB1167" t="str">
        <f t="shared" si="82"/>
        <v xml:space="preserve">N35DC   </v>
      </c>
      <c r="BC1167">
        <v>1</v>
      </c>
      <c r="BE1167">
        <v>0</v>
      </c>
      <c r="BF1167">
        <v>0</v>
      </c>
      <c r="BG1167">
        <v>0</v>
      </c>
      <c r="BH1167">
        <v>1500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"17:48:44.947"</f>
        <v>17:48:44.947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341</v>
      </c>
      <c r="CR1167">
        <v>0</v>
      </c>
      <c r="CW1167">
        <v>22640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"10/21/2020 17:48:37.014"</f>
        <v>10/21/2020 17:48:37.014</v>
      </c>
      <c r="C1168" t="str">
        <f t="shared" si="81"/>
        <v>FFDFD3C0</v>
      </c>
      <c r="D1168" t="s">
        <v>133</v>
      </c>
      <c r="E1168">
        <v>1</v>
      </c>
      <c r="F1168">
        <v>1001</v>
      </c>
      <c r="G1168" t="s">
        <v>114</v>
      </c>
      <c r="J1168" t="s">
        <v>134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"17:48:44.945"</f>
        <v>17:48:44.945</v>
      </c>
      <c r="T1168" t="str">
        <f>"17:48:44.545"</f>
        <v>17:48:44.545</v>
      </c>
      <c r="U1168" t="str">
        <f t="shared" si="80"/>
        <v>A3E2C2</v>
      </c>
      <c r="V1168">
        <v>0</v>
      </c>
      <c r="W1168">
        <v>0</v>
      </c>
      <c r="X1168">
        <v>1</v>
      </c>
      <c r="Z1168">
        <v>0</v>
      </c>
      <c r="AA1168">
        <v>10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1</v>
      </c>
      <c r="AH1168">
        <v>0</v>
      </c>
      <c r="AI1168" t="s">
        <v>592</v>
      </c>
      <c r="AJ1168">
        <v>30.247228</v>
      </c>
      <c r="AK1168" t="s">
        <v>591</v>
      </c>
      <c r="AL1168">
        <v>-89.866275999999999</v>
      </c>
      <c r="AM1168">
        <v>100</v>
      </c>
      <c r="AN1168">
        <v>1400</v>
      </c>
      <c r="AO1168" t="s">
        <v>118</v>
      </c>
      <c r="AP1168">
        <v>1</v>
      </c>
      <c r="AQ1168">
        <v>142</v>
      </c>
      <c r="AR1168">
        <v>128</v>
      </c>
      <c r="AZ1168">
        <v>1200</v>
      </c>
      <c r="BA1168">
        <v>1</v>
      </c>
      <c r="BB1168" t="str">
        <f t="shared" si="82"/>
        <v xml:space="preserve">N35DC   </v>
      </c>
      <c r="BC1168">
        <v>1</v>
      </c>
      <c r="BE1168">
        <v>0</v>
      </c>
      <c r="BF1168">
        <v>0</v>
      </c>
      <c r="BG1168">
        <v>0</v>
      </c>
      <c r="BH1168">
        <v>1500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"17:48:44.947"</f>
        <v>17:48:44.947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341</v>
      </c>
      <c r="CR1168">
        <v>0</v>
      </c>
      <c r="CW1168">
        <v>22640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"10/21/2020 17:48:37.014"</f>
        <v>10/21/2020 17:48:37.014</v>
      </c>
      <c r="C1169" t="str">
        <f t="shared" si="81"/>
        <v>FFDFD3C0</v>
      </c>
      <c r="D1169" t="s">
        <v>128</v>
      </c>
      <c r="E1169">
        <v>9</v>
      </c>
      <c r="H1169">
        <v>257</v>
      </c>
      <c r="I1169" t="s">
        <v>129</v>
      </c>
      <c r="J1169" t="s">
        <v>126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"17:48:44.945"</f>
        <v>17:48:44.945</v>
      </c>
      <c r="T1169" t="str">
        <f>"17:48:44.545"</f>
        <v>17:48:44.545</v>
      </c>
      <c r="U1169" t="str">
        <f t="shared" si="80"/>
        <v>A3E2C2</v>
      </c>
      <c r="V1169">
        <v>0</v>
      </c>
      <c r="W1169">
        <v>0</v>
      </c>
      <c r="X1169">
        <v>1</v>
      </c>
      <c r="Z1169">
        <v>0</v>
      </c>
      <c r="AA1169">
        <v>10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1</v>
      </c>
      <c r="AH1169">
        <v>0</v>
      </c>
      <c r="AI1169" t="s">
        <v>592</v>
      </c>
      <c r="AJ1169">
        <v>30.247228</v>
      </c>
      <c r="AK1169" t="s">
        <v>591</v>
      </c>
      <c r="AL1169">
        <v>-89.866275999999999</v>
      </c>
      <c r="AM1169">
        <v>100</v>
      </c>
      <c r="AN1169">
        <v>1400</v>
      </c>
      <c r="AO1169" t="s">
        <v>118</v>
      </c>
      <c r="AP1169">
        <v>1</v>
      </c>
      <c r="AQ1169">
        <v>142</v>
      </c>
      <c r="AR1169">
        <v>128</v>
      </c>
      <c r="AZ1169">
        <v>1200</v>
      </c>
      <c r="BA1169">
        <v>1</v>
      </c>
      <c r="BB1169" t="str">
        <f t="shared" si="82"/>
        <v xml:space="preserve">N35DC   </v>
      </c>
      <c r="BC1169">
        <v>1</v>
      </c>
      <c r="BE1169">
        <v>0</v>
      </c>
      <c r="BF1169">
        <v>0</v>
      </c>
      <c r="BG1169">
        <v>0</v>
      </c>
      <c r="BH1169">
        <v>1500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"17:48:44.947"</f>
        <v>17:48:44.947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341</v>
      </c>
      <c r="CR1169">
        <v>0</v>
      </c>
      <c r="CW1169">
        <v>22640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"10/21/2020 17:48:39.272"</f>
        <v>10/21/2020 17:48:39.272</v>
      </c>
      <c r="C1170" t="str">
        <f t="shared" si="81"/>
        <v>FFDFD3C0</v>
      </c>
      <c r="D1170" t="s">
        <v>128</v>
      </c>
      <c r="E1170">
        <v>9</v>
      </c>
      <c r="H1170">
        <v>257</v>
      </c>
      <c r="I1170" t="s">
        <v>129</v>
      </c>
      <c r="J1170" t="s">
        <v>126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"17:48:47.211"</f>
        <v>17:48:47.211</v>
      </c>
      <c r="T1170" t="str">
        <f>"17:48:47.111"</f>
        <v>17:48:47.111</v>
      </c>
      <c r="U1170" t="str">
        <f t="shared" si="80"/>
        <v>A3E2C2</v>
      </c>
      <c r="V1170">
        <v>0</v>
      </c>
      <c r="W1170">
        <v>0</v>
      </c>
      <c r="X1170">
        <v>1</v>
      </c>
      <c r="Z1170">
        <v>0</v>
      </c>
      <c r="AA1170">
        <v>10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1</v>
      </c>
      <c r="AH1170">
        <v>0</v>
      </c>
      <c r="AI1170" t="s">
        <v>593</v>
      </c>
      <c r="AJ1170">
        <v>30.248709000000002</v>
      </c>
      <c r="AK1170" t="s">
        <v>591</v>
      </c>
      <c r="AL1170">
        <v>-89.866275999999999</v>
      </c>
      <c r="AM1170">
        <v>100</v>
      </c>
      <c r="AN1170">
        <v>1400</v>
      </c>
      <c r="AO1170" t="s">
        <v>118</v>
      </c>
      <c r="AP1170">
        <v>0</v>
      </c>
      <c r="AQ1170">
        <v>141</v>
      </c>
      <c r="AR1170">
        <v>0</v>
      </c>
      <c r="AZ1170">
        <v>1200</v>
      </c>
      <c r="BA1170">
        <v>1</v>
      </c>
      <c r="BB1170" t="str">
        <f t="shared" si="82"/>
        <v xml:space="preserve">N35DC   </v>
      </c>
      <c r="BC1170">
        <v>1</v>
      </c>
      <c r="BE1170">
        <v>0</v>
      </c>
      <c r="BF1170">
        <v>0</v>
      </c>
      <c r="BG1170">
        <v>0</v>
      </c>
      <c r="BH1170">
        <v>1500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"17:48:47.212"</f>
        <v>17:48:47.212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7</v>
      </c>
      <c r="CP1170" t="s">
        <v>119</v>
      </c>
      <c r="CQ1170">
        <v>341</v>
      </c>
      <c r="CR1170">
        <v>0</v>
      </c>
      <c r="CW1170">
        <v>24353</v>
      </c>
      <c r="CY1170">
        <v>1</v>
      </c>
      <c r="CZ1170">
        <v>0</v>
      </c>
      <c r="DA1170">
        <v>0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"10/21/2020 17:48:39.272"</f>
        <v>10/21/2020 17:48:39.272</v>
      </c>
      <c r="C1171" t="str">
        <f t="shared" si="81"/>
        <v>FFDFD3C0</v>
      </c>
      <c r="D1171" t="s">
        <v>124</v>
      </c>
      <c r="E1171">
        <v>2</v>
      </c>
      <c r="H1171">
        <v>14</v>
      </c>
      <c r="I1171" t="s">
        <v>125</v>
      </c>
      <c r="J1171" t="s">
        <v>126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"17:48:47.211"</f>
        <v>17:48:47.211</v>
      </c>
      <c r="T1171" t="str">
        <f>"17:48:47.111"</f>
        <v>17:48:47.111</v>
      </c>
      <c r="U1171" t="str">
        <f t="shared" si="80"/>
        <v>A3E2C2</v>
      </c>
      <c r="V1171">
        <v>0</v>
      </c>
      <c r="W1171">
        <v>0</v>
      </c>
      <c r="X1171">
        <v>1</v>
      </c>
      <c r="Z1171">
        <v>0</v>
      </c>
      <c r="AA1171">
        <v>10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1</v>
      </c>
      <c r="AH1171">
        <v>0</v>
      </c>
      <c r="AI1171" t="s">
        <v>593</v>
      </c>
      <c r="AJ1171">
        <v>30.248709000000002</v>
      </c>
      <c r="AK1171" t="s">
        <v>591</v>
      </c>
      <c r="AL1171">
        <v>-89.866275999999999</v>
      </c>
      <c r="AM1171">
        <v>100</v>
      </c>
      <c r="AN1171">
        <v>1400</v>
      </c>
      <c r="AO1171" t="s">
        <v>118</v>
      </c>
      <c r="AP1171">
        <v>0</v>
      </c>
      <c r="AQ1171">
        <v>141</v>
      </c>
      <c r="AR1171">
        <v>0</v>
      </c>
      <c r="AZ1171">
        <v>1200</v>
      </c>
      <c r="BA1171">
        <v>1</v>
      </c>
      <c r="BB1171" t="str">
        <f t="shared" si="82"/>
        <v xml:space="preserve">N35DC   </v>
      </c>
      <c r="BC1171">
        <v>1</v>
      </c>
      <c r="BE1171">
        <v>0</v>
      </c>
      <c r="BF1171">
        <v>0</v>
      </c>
      <c r="BG1171">
        <v>0</v>
      </c>
      <c r="BH1171">
        <v>1500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"17:48:47.212"</f>
        <v>17:48:47.212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7</v>
      </c>
      <c r="CP1171" t="s">
        <v>119</v>
      </c>
      <c r="CQ1171">
        <v>341</v>
      </c>
      <c r="CR1171">
        <v>0</v>
      </c>
      <c r="CW1171">
        <v>24353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"10/21/2020 17:48:39.272"</f>
        <v>10/21/2020 17:48:39.272</v>
      </c>
      <c r="C1172" t="str">
        <f t="shared" si="81"/>
        <v>FFDFD3C0</v>
      </c>
      <c r="D1172" t="s">
        <v>113</v>
      </c>
      <c r="E1172">
        <v>4</v>
      </c>
      <c r="H1172">
        <v>162</v>
      </c>
      <c r="I1172" t="s">
        <v>114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"17:48:47.211"</f>
        <v>17:48:47.211</v>
      </c>
      <c r="T1172" t="str">
        <f>"17:48:47.111"</f>
        <v>17:48:47.111</v>
      </c>
      <c r="U1172" t="str">
        <f t="shared" si="80"/>
        <v>A3E2C2</v>
      </c>
      <c r="V1172">
        <v>0</v>
      </c>
      <c r="W1172">
        <v>0</v>
      </c>
      <c r="X1172">
        <v>1</v>
      </c>
      <c r="Z1172">
        <v>0</v>
      </c>
      <c r="AA1172">
        <v>10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1</v>
      </c>
      <c r="AH1172">
        <v>0</v>
      </c>
      <c r="AI1172" t="s">
        <v>593</v>
      </c>
      <c r="AJ1172">
        <v>30.248709000000002</v>
      </c>
      <c r="AK1172" t="s">
        <v>591</v>
      </c>
      <c r="AL1172">
        <v>-89.866275999999999</v>
      </c>
      <c r="AM1172">
        <v>100</v>
      </c>
      <c r="AN1172">
        <v>1400</v>
      </c>
      <c r="AO1172" t="s">
        <v>118</v>
      </c>
      <c r="AP1172">
        <v>0</v>
      </c>
      <c r="AQ1172">
        <v>141</v>
      </c>
      <c r="AR1172">
        <v>0</v>
      </c>
      <c r="AZ1172">
        <v>1200</v>
      </c>
      <c r="BA1172">
        <v>1</v>
      </c>
      <c r="BB1172" t="str">
        <f t="shared" si="82"/>
        <v xml:space="preserve">N35DC   </v>
      </c>
      <c r="BC1172">
        <v>1</v>
      </c>
      <c r="BE1172">
        <v>0</v>
      </c>
      <c r="BF1172">
        <v>0</v>
      </c>
      <c r="BG1172">
        <v>0</v>
      </c>
      <c r="BH1172">
        <v>1500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"17:48:47.212"</f>
        <v>17:48:47.212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341</v>
      </c>
      <c r="CR1172">
        <v>0</v>
      </c>
      <c r="CW1172">
        <v>24353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"10/21/2020 17:48:39.272"</f>
        <v>10/21/2020 17:48:39.272</v>
      </c>
      <c r="C1173" t="str">
        <f t="shared" si="81"/>
        <v>FFDFD3C0</v>
      </c>
      <c r="D1173" t="s">
        <v>133</v>
      </c>
      <c r="E1173">
        <v>1</v>
      </c>
      <c r="F1173">
        <v>1001</v>
      </c>
      <c r="G1173" t="s">
        <v>114</v>
      </c>
      <c r="J1173" t="s">
        <v>134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"17:48:47.211"</f>
        <v>17:48:47.211</v>
      </c>
      <c r="T1173" t="str">
        <f>"17:48:47.111"</f>
        <v>17:48:47.111</v>
      </c>
      <c r="U1173" t="str">
        <f t="shared" si="80"/>
        <v>A3E2C2</v>
      </c>
      <c r="V1173">
        <v>0</v>
      </c>
      <c r="W1173">
        <v>0</v>
      </c>
      <c r="X1173">
        <v>1</v>
      </c>
      <c r="Z1173">
        <v>0</v>
      </c>
      <c r="AA1173">
        <v>10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1</v>
      </c>
      <c r="AH1173">
        <v>0</v>
      </c>
      <c r="AI1173" t="s">
        <v>593</v>
      </c>
      <c r="AJ1173">
        <v>30.248709000000002</v>
      </c>
      <c r="AK1173" t="s">
        <v>591</v>
      </c>
      <c r="AL1173">
        <v>-89.866275999999999</v>
      </c>
      <c r="AM1173">
        <v>100</v>
      </c>
      <c r="AN1173">
        <v>1400</v>
      </c>
      <c r="AO1173" t="s">
        <v>118</v>
      </c>
      <c r="AP1173">
        <v>0</v>
      </c>
      <c r="AQ1173">
        <v>141</v>
      </c>
      <c r="AR1173">
        <v>0</v>
      </c>
      <c r="AZ1173">
        <v>1200</v>
      </c>
      <c r="BA1173">
        <v>1</v>
      </c>
      <c r="BB1173" t="str">
        <f t="shared" si="82"/>
        <v xml:space="preserve">N35DC   </v>
      </c>
      <c r="BC1173">
        <v>1</v>
      </c>
      <c r="BE1173">
        <v>0</v>
      </c>
      <c r="BF1173">
        <v>0</v>
      </c>
      <c r="BG1173">
        <v>0</v>
      </c>
      <c r="BH1173">
        <v>1500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"17:48:47.212"</f>
        <v>17:48:47.212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341</v>
      </c>
      <c r="CR1173">
        <v>0</v>
      </c>
      <c r="CW1173">
        <v>24353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"10/21/2020 17:48:39.272"</f>
        <v>10/21/2020 17:48:39.272</v>
      </c>
      <c r="C1174" t="str">
        <f t="shared" si="81"/>
        <v>FFDFD3C0</v>
      </c>
      <c r="D1174" t="s">
        <v>130</v>
      </c>
      <c r="E1174">
        <v>3</v>
      </c>
      <c r="F1174">
        <v>2003</v>
      </c>
      <c r="G1174" t="s">
        <v>131</v>
      </c>
      <c r="J1174" t="s">
        <v>132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"17:48:47.211"</f>
        <v>17:48:47.211</v>
      </c>
      <c r="T1174" t="str">
        <f>"17:48:47.111"</f>
        <v>17:48:47.111</v>
      </c>
      <c r="U1174" t="str">
        <f t="shared" si="80"/>
        <v>A3E2C2</v>
      </c>
      <c r="V1174">
        <v>0</v>
      </c>
      <c r="W1174">
        <v>0</v>
      </c>
      <c r="X1174">
        <v>1</v>
      </c>
      <c r="Z1174">
        <v>0</v>
      </c>
      <c r="AA1174">
        <v>10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1</v>
      </c>
      <c r="AH1174">
        <v>0</v>
      </c>
      <c r="AI1174" t="s">
        <v>593</v>
      </c>
      <c r="AJ1174">
        <v>30.248709000000002</v>
      </c>
      <c r="AK1174" t="s">
        <v>591</v>
      </c>
      <c r="AL1174">
        <v>-89.866275999999999</v>
      </c>
      <c r="AM1174">
        <v>100</v>
      </c>
      <c r="AN1174">
        <v>1400</v>
      </c>
      <c r="AO1174" t="s">
        <v>118</v>
      </c>
      <c r="AP1174">
        <v>0</v>
      </c>
      <c r="AQ1174">
        <v>141</v>
      </c>
      <c r="AR1174">
        <v>0</v>
      </c>
      <c r="AZ1174">
        <v>1200</v>
      </c>
      <c r="BA1174">
        <v>1</v>
      </c>
      <c r="BB1174" t="str">
        <f t="shared" si="82"/>
        <v xml:space="preserve">N35DC   </v>
      </c>
      <c r="BC1174">
        <v>1</v>
      </c>
      <c r="BE1174">
        <v>0</v>
      </c>
      <c r="BF1174">
        <v>0</v>
      </c>
      <c r="BG1174">
        <v>0</v>
      </c>
      <c r="BH1174">
        <v>1500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"17:48:47.212"</f>
        <v>17:48:47.212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341</v>
      </c>
      <c r="CR1174">
        <v>0</v>
      </c>
      <c r="CW1174">
        <v>24353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"10/21/2020 17:48:40.252"</f>
        <v>10/21/2020 17:48:40.252</v>
      </c>
      <c r="C1175" t="str">
        <f t="shared" si="81"/>
        <v>FFDFD3C0</v>
      </c>
      <c r="D1175" t="s">
        <v>113</v>
      </c>
      <c r="E1175">
        <v>4</v>
      </c>
      <c r="H1175">
        <v>162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"17:48:48.195"</f>
        <v>17:48:48.195</v>
      </c>
      <c r="T1175" t="str">
        <f>"17:48:47.695"</f>
        <v>17:48:47.695</v>
      </c>
      <c r="U1175" t="str">
        <f t="shared" si="80"/>
        <v>A3E2C2</v>
      </c>
      <c r="V1175">
        <v>0</v>
      </c>
      <c r="W1175">
        <v>0</v>
      </c>
      <c r="X1175">
        <v>1</v>
      </c>
      <c r="Z1175">
        <v>0</v>
      </c>
      <c r="AA1175">
        <v>10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1</v>
      </c>
      <c r="AH1175">
        <v>0</v>
      </c>
      <c r="AI1175" t="s">
        <v>594</v>
      </c>
      <c r="AJ1175">
        <v>30.249374</v>
      </c>
      <c r="AK1175" t="s">
        <v>595</v>
      </c>
      <c r="AL1175">
        <v>-89.866297000000003</v>
      </c>
      <c r="AM1175">
        <v>100</v>
      </c>
      <c r="AN1175">
        <v>1400</v>
      </c>
      <c r="AO1175" t="s">
        <v>118</v>
      </c>
      <c r="AP1175">
        <v>0</v>
      </c>
      <c r="AQ1175">
        <v>141</v>
      </c>
      <c r="AR1175">
        <v>0</v>
      </c>
      <c r="AZ1175">
        <v>1200</v>
      </c>
      <c r="BA1175">
        <v>1</v>
      </c>
      <c r="BB1175" t="str">
        <f t="shared" si="82"/>
        <v xml:space="preserve">N35DC   </v>
      </c>
      <c r="BC1175">
        <v>1</v>
      </c>
      <c r="BE1175">
        <v>0</v>
      </c>
      <c r="BF1175">
        <v>0</v>
      </c>
      <c r="BG1175">
        <v>0</v>
      </c>
      <c r="BH1175">
        <v>1500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"17:48:48.202"</f>
        <v>17:48:48.202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341</v>
      </c>
      <c r="CR1175">
        <v>0</v>
      </c>
      <c r="CW1175">
        <v>25074</v>
      </c>
      <c r="CY1175">
        <v>1</v>
      </c>
      <c r="CZ1175">
        <v>0</v>
      </c>
      <c r="DA1175">
        <v>0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"10/21/2020 17:48:40.252"</f>
        <v>10/21/2020 17:48:40.252</v>
      </c>
      <c r="C1176" t="str">
        <f t="shared" si="81"/>
        <v>FFDFD3C0</v>
      </c>
      <c r="D1176" t="s">
        <v>133</v>
      </c>
      <c r="E1176">
        <v>1</v>
      </c>
      <c r="F1176">
        <v>1001</v>
      </c>
      <c r="G1176" t="s">
        <v>114</v>
      </c>
      <c r="J1176" t="s">
        <v>134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"17:48:48.195"</f>
        <v>17:48:48.195</v>
      </c>
      <c r="T1176" t="str">
        <f>"17:48:47.695"</f>
        <v>17:48:47.695</v>
      </c>
      <c r="U1176" t="str">
        <f t="shared" si="80"/>
        <v>A3E2C2</v>
      </c>
      <c r="V1176">
        <v>0</v>
      </c>
      <c r="W1176">
        <v>0</v>
      </c>
      <c r="X1176">
        <v>1</v>
      </c>
      <c r="Z1176">
        <v>0</v>
      </c>
      <c r="AA1176">
        <v>10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1</v>
      </c>
      <c r="AH1176">
        <v>0</v>
      </c>
      <c r="AI1176" t="s">
        <v>594</v>
      </c>
      <c r="AJ1176">
        <v>30.249374</v>
      </c>
      <c r="AK1176" t="s">
        <v>595</v>
      </c>
      <c r="AL1176">
        <v>-89.866297000000003</v>
      </c>
      <c r="AM1176">
        <v>100</v>
      </c>
      <c r="AN1176">
        <v>1400</v>
      </c>
      <c r="AO1176" t="s">
        <v>118</v>
      </c>
      <c r="AP1176">
        <v>0</v>
      </c>
      <c r="AQ1176">
        <v>141</v>
      </c>
      <c r="AR1176">
        <v>0</v>
      </c>
      <c r="AZ1176">
        <v>1200</v>
      </c>
      <c r="BA1176">
        <v>1</v>
      </c>
      <c r="BB1176" t="str">
        <f t="shared" si="82"/>
        <v xml:space="preserve">N35DC   </v>
      </c>
      <c r="BC1176">
        <v>1</v>
      </c>
      <c r="BE1176">
        <v>0</v>
      </c>
      <c r="BF1176">
        <v>0</v>
      </c>
      <c r="BG1176">
        <v>0</v>
      </c>
      <c r="BH1176">
        <v>1500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"17:48:48.202"</f>
        <v>17:48:48.202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341</v>
      </c>
      <c r="CR1176">
        <v>0</v>
      </c>
      <c r="CW1176">
        <v>25074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"10/21/2020 17:48:40.252"</f>
        <v>10/21/2020 17:48:40.252</v>
      </c>
      <c r="C1177" t="str">
        <f t="shared" si="81"/>
        <v>FFDFD3C0</v>
      </c>
      <c r="D1177" t="s">
        <v>130</v>
      </c>
      <c r="E1177">
        <v>3</v>
      </c>
      <c r="F1177">
        <v>2003</v>
      </c>
      <c r="G1177" t="s">
        <v>131</v>
      </c>
      <c r="J1177" t="s">
        <v>132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"17:48:48.195"</f>
        <v>17:48:48.195</v>
      </c>
      <c r="T1177" t="str">
        <f>"17:48:47.695"</f>
        <v>17:48:47.695</v>
      </c>
      <c r="U1177" t="str">
        <f t="shared" si="80"/>
        <v>A3E2C2</v>
      </c>
      <c r="V1177">
        <v>0</v>
      </c>
      <c r="W1177">
        <v>0</v>
      </c>
      <c r="X1177">
        <v>1</v>
      </c>
      <c r="Z1177">
        <v>0</v>
      </c>
      <c r="AA1177">
        <v>10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1</v>
      </c>
      <c r="AH1177">
        <v>0</v>
      </c>
      <c r="AI1177" t="s">
        <v>594</v>
      </c>
      <c r="AJ1177">
        <v>30.249374</v>
      </c>
      <c r="AK1177" t="s">
        <v>595</v>
      </c>
      <c r="AL1177">
        <v>-89.866297000000003</v>
      </c>
      <c r="AM1177">
        <v>100</v>
      </c>
      <c r="AN1177">
        <v>1400</v>
      </c>
      <c r="AO1177" t="s">
        <v>118</v>
      </c>
      <c r="AP1177">
        <v>0</v>
      </c>
      <c r="AQ1177">
        <v>141</v>
      </c>
      <c r="AR1177">
        <v>0</v>
      </c>
      <c r="AZ1177">
        <v>1200</v>
      </c>
      <c r="BA1177">
        <v>1</v>
      </c>
      <c r="BB1177" t="str">
        <f t="shared" si="82"/>
        <v xml:space="preserve">N35DC   </v>
      </c>
      <c r="BC1177">
        <v>1</v>
      </c>
      <c r="BE1177">
        <v>0</v>
      </c>
      <c r="BF1177">
        <v>0</v>
      </c>
      <c r="BG1177">
        <v>0</v>
      </c>
      <c r="BH1177">
        <v>1500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"17:48:48.202"</f>
        <v>17:48:48.202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341</v>
      </c>
      <c r="CR1177">
        <v>0</v>
      </c>
      <c r="CW1177">
        <v>25074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"10/21/2020 17:48:40.252"</f>
        <v>10/21/2020 17:48:40.252</v>
      </c>
      <c r="C1178" t="str">
        <f t="shared" si="81"/>
        <v>FFDFD3C0</v>
      </c>
      <c r="D1178" t="s">
        <v>128</v>
      </c>
      <c r="E1178">
        <v>9</v>
      </c>
      <c r="H1178">
        <v>257</v>
      </c>
      <c r="I1178" t="s">
        <v>129</v>
      </c>
      <c r="J1178" t="s">
        <v>126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"17:48:48.195"</f>
        <v>17:48:48.195</v>
      </c>
      <c r="T1178" t="str">
        <f>"17:48:47.695"</f>
        <v>17:48:47.695</v>
      </c>
      <c r="U1178" t="str">
        <f t="shared" si="80"/>
        <v>A3E2C2</v>
      </c>
      <c r="V1178">
        <v>0</v>
      </c>
      <c r="W1178">
        <v>0</v>
      </c>
      <c r="X1178">
        <v>1</v>
      </c>
      <c r="Z1178">
        <v>0</v>
      </c>
      <c r="AA1178">
        <v>10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1</v>
      </c>
      <c r="AH1178">
        <v>0</v>
      </c>
      <c r="AI1178" t="s">
        <v>594</v>
      </c>
      <c r="AJ1178">
        <v>30.249374</v>
      </c>
      <c r="AK1178" t="s">
        <v>595</v>
      </c>
      <c r="AL1178">
        <v>-89.866297000000003</v>
      </c>
      <c r="AM1178">
        <v>100</v>
      </c>
      <c r="AN1178">
        <v>1400</v>
      </c>
      <c r="AO1178" t="s">
        <v>118</v>
      </c>
      <c r="AP1178">
        <v>0</v>
      </c>
      <c r="AQ1178">
        <v>141</v>
      </c>
      <c r="AR1178">
        <v>0</v>
      </c>
      <c r="AZ1178">
        <v>1200</v>
      </c>
      <c r="BA1178">
        <v>1</v>
      </c>
      <c r="BB1178" t="str">
        <f t="shared" si="82"/>
        <v xml:space="preserve">N35DC   </v>
      </c>
      <c r="BC1178">
        <v>1</v>
      </c>
      <c r="BE1178">
        <v>0</v>
      </c>
      <c r="BF1178">
        <v>0</v>
      </c>
      <c r="BG1178">
        <v>0</v>
      </c>
      <c r="BH1178">
        <v>1500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"17:48:48.202"</f>
        <v>17:48:48.202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341</v>
      </c>
      <c r="CR1178">
        <v>0</v>
      </c>
      <c r="CW1178">
        <v>25074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"10/21/2020 17:48:40.252"</f>
        <v>10/21/2020 17:48:40.252</v>
      </c>
      <c r="C1179" t="str">
        <f t="shared" si="81"/>
        <v>FFDFD3C0</v>
      </c>
      <c r="D1179" t="s">
        <v>124</v>
      </c>
      <c r="E1179">
        <v>2</v>
      </c>
      <c r="H1179">
        <v>14</v>
      </c>
      <c r="I1179" t="s">
        <v>125</v>
      </c>
      <c r="J1179" t="s">
        <v>126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"17:48:48.195"</f>
        <v>17:48:48.195</v>
      </c>
      <c r="T1179" t="str">
        <f>"17:48:47.695"</f>
        <v>17:48:47.695</v>
      </c>
      <c r="U1179" t="str">
        <f t="shared" si="80"/>
        <v>A3E2C2</v>
      </c>
      <c r="V1179">
        <v>0</v>
      </c>
      <c r="W1179">
        <v>0</v>
      </c>
      <c r="X1179">
        <v>1</v>
      </c>
      <c r="Z1179">
        <v>0</v>
      </c>
      <c r="AA1179">
        <v>10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1</v>
      </c>
      <c r="AH1179">
        <v>0</v>
      </c>
      <c r="AI1179" t="s">
        <v>594</v>
      </c>
      <c r="AJ1179">
        <v>30.249374</v>
      </c>
      <c r="AK1179" t="s">
        <v>595</v>
      </c>
      <c r="AL1179">
        <v>-89.866297000000003</v>
      </c>
      <c r="AM1179">
        <v>100</v>
      </c>
      <c r="AN1179">
        <v>1400</v>
      </c>
      <c r="AO1179" t="s">
        <v>118</v>
      </c>
      <c r="AP1179">
        <v>0</v>
      </c>
      <c r="AQ1179">
        <v>141</v>
      </c>
      <c r="AR1179">
        <v>0</v>
      </c>
      <c r="AZ1179">
        <v>1200</v>
      </c>
      <c r="BA1179">
        <v>1</v>
      </c>
      <c r="BB1179" t="str">
        <f t="shared" si="82"/>
        <v xml:space="preserve">N35DC   </v>
      </c>
      <c r="BC1179">
        <v>1</v>
      </c>
      <c r="BE1179">
        <v>0</v>
      </c>
      <c r="BF1179">
        <v>0</v>
      </c>
      <c r="BG1179">
        <v>0</v>
      </c>
      <c r="BH1179">
        <v>1500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"17:48:48.202"</f>
        <v>17:48:48.202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341</v>
      </c>
      <c r="CR1179">
        <v>0</v>
      </c>
      <c r="CW1179">
        <v>25074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"10/21/2020 17:48:41.243"</f>
        <v>10/21/2020 17:48:41.243</v>
      </c>
      <c r="C1180" t="str">
        <f t="shared" si="81"/>
        <v>FFDFD3C0</v>
      </c>
      <c r="D1180" t="s">
        <v>128</v>
      </c>
      <c r="E1180">
        <v>9</v>
      </c>
      <c r="H1180">
        <v>257</v>
      </c>
      <c r="I1180" t="s">
        <v>129</v>
      </c>
      <c r="J1180" t="s">
        <v>126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ref="S1180:T1184" si="83">"17:48:49.172"</f>
        <v>17:48:49.172</v>
      </c>
      <c r="T1180" t="str">
        <f t="shared" si="83"/>
        <v>17:48:49.172</v>
      </c>
      <c r="U1180" t="str">
        <f t="shared" si="80"/>
        <v>A3E2C2</v>
      </c>
      <c r="V1180">
        <v>0</v>
      </c>
      <c r="W1180">
        <v>0</v>
      </c>
      <c r="X1180">
        <v>1</v>
      </c>
      <c r="Z1180">
        <v>0</v>
      </c>
      <c r="AA1180">
        <v>10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1</v>
      </c>
      <c r="AH1180">
        <v>0</v>
      </c>
      <c r="AI1180" t="s">
        <v>596</v>
      </c>
      <c r="AJ1180">
        <v>30.250039000000001</v>
      </c>
      <c r="AK1180" t="s">
        <v>591</v>
      </c>
      <c r="AL1180">
        <v>-89.866275999999999</v>
      </c>
      <c r="AM1180">
        <v>100</v>
      </c>
      <c r="AN1180">
        <v>1400</v>
      </c>
      <c r="AO1180" t="s">
        <v>118</v>
      </c>
      <c r="AP1180">
        <v>-1</v>
      </c>
      <c r="AQ1180">
        <v>142</v>
      </c>
      <c r="AR1180">
        <v>-64</v>
      </c>
      <c r="AZ1180">
        <v>1200</v>
      </c>
      <c r="BA1180">
        <v>1</v>
      </c>
      <c r="BB1180" t="str">
        <f t="shared" si="82"/>
        <v xml:space="preserve">N35DC   </v>
      </c>
      <c r="BC1180">
        <v>1</v>
      </c>
      <c r="BE1180">
        <v>0</v>
      </c>
      <c r="BF1180">
        <v>0</v>
      </c>
      <c r="BG1180">
        <v>0</v>
      </c>
      <c r="BH1180">
        <v>1475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"17:48:49.177"</f>
        <v>17:48:49.177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341</v>
      </c>
      <c r="CR1180">
        <v>0</v>
      </c>
      <c r="CW1180">
        <v>25809</v>
      </c>
      <c r="CY1180">
        <v>1</v>
      </c>
      <c r="CZ1180">
        <v>0</v>
      </c>
      <c r="DA1180">
        <v>0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"10/21/2020 17:48:41.243"</f>
        <v>10/21/2020 17:48:41.243</v>
      </c>
      <c r="C1181" t="str">
        <f t="shared" si="81"/>
        <v>FFDFD3C0</v>
      </c>
      <c r="D1181" t="s">
        <v>124</v>
      </c>
      <c r="E1181">
        <v>2</v>
      </c>
      <c r="H1181">
        <v>14</v>
      </c>
      <c r="I1181" t="s">
        <v>125</v>
      </c>
      <c r="J1181" t="s">
        <v>126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83"/>
        <v>17:48:49.172</v>
      </c>
      <c r="T1181" t="str">
        <f t="shared" si="83"/>
        <v>17:48:49.172</v>
      </c>
      <c r="U1181" t="str">
        <f t="shared" si="80"/>
        <v>A3E2C2</v>
      </c>
      <c r="V1181">
        <v>0</v>
      </c>
      <c r="W1181">
        <v>0</v>
      </c>
      <c r="X1181">
        <v>1</v>
      </c>
      <c r="Z1181">
        <v>0</v>
      </c>
      <c r="AA1181">
        <v>10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1</v>
      </c>
      <c r="AH1181">
        <v>0</v>
      </c>
      <c r="AI1181" t="s">
        <v>596</v>
      </c>
      <c r="AJ1181">
        <v>30.250039000000001</v>
      </c>
      <c r="AK1181" t="s">
        <v>591</v>
      </c>
      <c r="AL1181">
        <v>-89.866275999999999</v>
      </c>
      <c r="AM1181">
        <v>100</v>
      </c>
      <c r="AN1181">
        <v>1400</v>
      </c>
      <c r="AO1181" t="s">
        <v>118</v>
      </c>
      <c r="AP1181">
        <v>-1</v>
      </c>
      <c r="AQ1181">
        <v>142</v>
      </c>
      <c r="AR1181">
        <v>-64</v>
      </c>
      <c r="AZ1181">
        <v>1200</v>
      </c>
      <c r="BA1181">
        <v>1</v>
      </c>
      <c r="BB1181" t="str">
        <f t="shared" si="82"/>
        <v xml:space="preserve">N35DC   </v>
      </c>
      <c r="BC1181">
        <v>1</v>
      </c>
      <c r="BE1181">
        <v>0</v>
      </c>
      <c r="BF1181">
        <v>0</v>
      </c>
      <c r="BG1181">
        <v>0</v>
      </c>
      <c r="BH1181">
        <v>1475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"17:48:49.177"</f>
        <v>17:48:49.177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341</v>
      </c>
      <c r="CR1181">
        <v>0</v>
      </c>
      <c r="CW1181">
        <v>25809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"10/21/2020 17:48:41.243"</f>
        <v>10/21/2020 17:48:41.243</v>
      </c>
      <c r="C1182" t="str">
        <f t="shared" si="81"/>
        <v>FFDFD3C0</v>
      </c>
      <c r="D1182" t="s">
        <v>113</v>
      </c>
      <c r="E1182">
        <v>4</v>
      </c>
      <c r="H1182">
        <v>162</v>
      </c>
      <c r="I1182" t="s">
        <v>114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83"/>
        <v>17:48:49.172</v>
      </c>
      <c r="T1182" t="str">
        <f t="shared" si="83"/>
        <v>17:48:49.172</v>
      </c>
      <c r="U1182" t="str">
        <f t="shared" si="80"/>
        <v>A3E2C2</v>
      </c>
      <c r="V1182">
        <v>0</v>
      </c>
      <c r="W1182">
        <v>0</v>
      </c>
      <c r="X1182">
        <v>1</v>
      </c>
      <c r="Z1182">
        <v>0</v>
      </c>
      <c r="AA1182">
        <v>10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1</v>
      </c>
      <c r="AH1182">
        <v>0</v>
      </c>
      <c r="AI1182" t="s">
        <v>596</v>
      </c>
      <c r="AJ1182">
        <v>30.250039000000001</v>
      </c>
      <c r="AK1182" t="s">
        <v>591</v>
      </c>
      <c r="AL1182">
        <v>-89.866275999999999</v>
      </c>
      <c r="AM1182">
        <v>100</v>
      </c>
      <c r="AN1182">
        <v>1400</v>
      </c>
      <c r="AO1182" t="s">
        <v>118</v>
      </c>
      <c r="AP1182">
        <v>-1</v>
      </c>
      <c r="AQ1182">
        <v>142</v>
      </c>
      <c r="AR1182">
        <v>-64</v>
      </c>
      <c r="AZ1182">
        <v>1200</v>
      </c>
      <c r="BA1182">
        <v>1</v>
      </c>
      <c r="BB1182" t="str">
        <f t="shared" si="82"/>
        <v xml:space="preserve">N35DC   </v>
      </c>
      <c r="BC1182">
        <v>1</v>
      </c>
      <c r="BE1182">
        <v>0</v>
      </c>
      <c r="BF1182">
        <v>0</v>
      </c>
      <c r="BG1182">
        <v>0</v>
      </c>
      <c r="BH1182">
        <v>1475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"17:48:49.177"</f>
        <v>17:48:49.177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341</v>
      </c>
      <c r="CR1182">
        <v>0</v>
      </c>
      <c r="CW1182">
        <v>25809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"10/21/2020 17:48:41.243"</f>
        <v>10/21/2020 17:48:41.243</v>
      </c>
      <c r="C1183" t="str">
        <f t="shared" si="81"/>
        <v>FFDFD3C0</v>
      </c>
      <c r="D1183" t="s">
        <v>133</v>
      </c>
      <c r="E1183">
        <v>1</v>
      </c>
      <c r="F1183">
        <v>1001</v>
      </c>
      <c r="G1183" t="s">
        <v>114</v>
      </c>
      <c r="J1183" t="s">
        <v>134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83"/>
        <v>17:48:49.172</v>
      </c>
      <c r="T1183" t="str">
        <f t="shared" si="83"/>
        <v>17:48:49.172</v>
      </c>
      <c r="U1183" t="str">
        <f t="shared" si="80"/>
        <v>A3E2C2</v>
      </c>
      <c r="V1183">
        <v>0</v>
      </c>
      <c r="W1183">
        <v>0</v>
      </c>
      <c r="X1183">
        <v>1</v>
      </c>
      <c r="Z1183">
        <v>0</v>
      </c>
      <c r="AA1183">
        <v>10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1</v>
      </c>
      <c r="AH1183">
        <v>0</v>
      </c>
      <c r="AI1183" t="s">
        <v>596</v>
      </c>
      <c r="AJ1183">
        <v>30.250039000000001</v>
      </c>
      <c r="AK1183" t="s">
        <v>591</v>
      </c>
      <c r="AL1183">
        <v>-89.866275999999999</v>
      </c>
      <c r="AM1183">
        <v>100</v>
      </c>
      <c r="AN1183">
        <v>1400</v>
      </c>
      <c r="AO1183" t="s">
        <v>118</v>
      </c>
      <c r="AP1183">
        <v>-1</v>
      </c>
      <c r="AQ1183">
        <v>142</v>
      </c>
      <c r="AR1183">
        <v>-64</v>
      </c>
      <c r="AZ1183">
        <v>1200</v>
      </c>
      <c r="BA1183">
        <v>1</v>
      </c>
      <c r="BB1183" t="str">
        <f t="shared" si="82"/>
        <v xml:space="preserve">N35DC   </v>
      </c>
      <c r="BC1183">
        <v>1</v>
      </c>
      <c r="BE1183">
        <v>0</v>
      </c>
      <c r="BF1183">
        <v>0</v>
      </c>
      <c r="BG1183">
        <v>0</v>
      </c>
      <c r="BH1183">
        <v>1475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"17:48:49.177"</f>
        <v>17:48:49.177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341</v>
      </c>
      <c r="CR1183">
        <v>0</v>
      </c>
      <c r="CW1183">
        <v>25809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"10/21/2020 17:48:41.243"</f>
        <v>10/21/2020 17:48:41.243</v>
      </c>
      <c r="C1184" t="str">
        <f t="shared" si="81"/>
        <v>FFDFD3C0</v>
      </c>
      <c r="D1184" t="s">
        <v>130</v>
      </c>
      <c r="E1184">
        <v>3</v>
      </c>
      <c r="F1184">
        <v>2003</v>
      </c>
      <c r="G1184" t="s">
        <v>131</v>
      </c>
      <c r="J1184" t="s">
        <v>132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83"/>
        <v>17:48:49.172</v>
      </c>
      <c r="T1184" t="str">
        <f t="shared" si="83"/>
        <v>17:48:49.172</v>
      </c>
      <c r="U1184" t="str">
        <f t="shared" si="80"/>
        <v>A3E2C2</v>
      </c>
      <c r="V1184">
        <v>0</v>
      </c>
      <c r="W1184">
        <v>0</v>
      </c>
      <c r="X1184">
        <v>1</v>
      </c>
      <c r="Z1184">
        <v>0</v>
      </c>
      <c r="AA1184">
        <v>10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1</v>
      </c>
      <c r="AH1184">
        <v>0</v>
      </c>
      <c r="AI1184" t="s">
        <v>596</v>
      </c>
      <c r="AJ1184">
        <v>30.250039000000001</v>
      </c>
      <c r="AK1184" t="s">
        <v>591</v>
      </c>
      <c r="AL1184">
        <v>-89.866275999999999</v>
      </c>
      <c r="AM1184">
        <v>100</v>
      </c>
      <c r="AN1184">
        <v>1400</v>
      </c>
      <c r="AO1184" t="s">
        <v>118</v>
      </c>
      <c r="AP1184">
        <v>-1</v>
      </c>
      <c r="AQ1184">
        <v>142</v>
      </c>
      <c r="AR1184">
        <v>-64</v>
      </c>
      <c r="AZ1184">
        <v>1200</v>
      </c>
      <c r="BA1184">
        <v>1</v>
      </c>
      <c r="BB1184" t="str">
        <f t="shared" si="82"/>
        <v xml:space="preserve">N35DC   </v>
      </c>
      <c r="BC1184">
        <v>1</v>
      </c>
      <c r="BE1184">
        <v>0</v>
      </c>
      <c r="BF1184">
        <v>0</v>
      </c>
      <c r="BG1184">
        <v>0</v>
      </c>
      <c r="BH1184">
        <v>1475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"17:48:49.177"</f>
        <v>17:48:49.177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341</v>
      </c>
      <c r="CR1184">
        <v>0</v>
      </c>
      <c r="CW1184">
        <v>25809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"10/21/2020 17:48:44.093"</f>
        <v>10/21/2020 17:48:44.093</v>
      </c>
      <c r="C1185" t="str">
        <f t="shared" si="81"/>
        <v>FFDFD3C0</v>
      </c>
      <c r="D1185" t="s">
        <v>113</v>
      </c>
      <c r="E1185">
        <v>4</v>
      </c>
      <c r="H1185">
        <v>162</v>
      </c>
      <c r="I1185" t="s">
        <v>114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ref="S1185:T1189" si="84">"17:48:52.023"</f>
        <v>17:48:52.023</v>
      </c>
      <c r="T1185" t="str">
        <f t="shared" si="84"/>
        <v>17:48:52.023</v>
      </c>
      <c r="U1185" t="str">
        <f t="shared" si="80"/>
        <v>A3E2C2</v>
      </c>
      <c r="V1185">
        <v>0</v>
      </c>
      <c r="W1185">
        <v>0</v>
      </c>
      <c r="X1185">
        <v>1</v>
      </c>
      <c r="Z1185">
        <v>0</v>
      </c>
      <c r="AA1185">
        <v>10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1</v>
      </c>
      <c r="AH1185">
        <v>0</v>
      </c>
      <c r="AI1185" t="s">
        <v>597</v>
      </c>
      <c r="AJ1185">
        <v>30.251863</v>
      </c>
      <c r="AK1185" t="s">
        <v>591</v>
      </c>
      <c r="AL1185">
        <v>-89.866275999999999</v>
      </c>
      <c r="AM1185">
        <v>100</v>
      </c>
      <c r="AN1185">
        <v>1400</v>
      </c>
      <c r="AO1185" t="s">
        <v>118</v>
      </c>
      <c r="AP1185">
        <v>-1</v>
      </c>
      <c r="AQ1185">
        <v>142</v>
      </c>
      <c r="AR1185">
        <v>64</v>
      </c>
      <c r="AZ1185">
        <v>1200</v>
      </c>
      <c r="BA1185">
        <v>1</v>
      </c>
      <c r="BB1185" t="str">
        <f t="shared" si="82"/>
        <v xml:space="preserve">N35DC   </v>
      </c>
      <c r="BC1185">
        <v>1</v>
      </c>
      <c r="BE1185">
        <v>0</v>
      </c>
      <c r="BF1185">
        <v>0</v>
      </c>
      <c r="BG1185">
        <v>0</v>
      </c>
      <c r="BH1185">
        <v>1475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"17:48:52.027"</f>
        <v>17:48:52.027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7</v>
      </c>
      <c r="CP1185" t="s">
        <v>119</v>
      </c>
      <c r="CQ1185">
        <v>341</v>
      </c>
      <c r="CR1185">
        <v>0</v>
      </c>
      <c r="CW1185">
        <v>27922</v>
      </c>
      <c r="CY1185">
        <v>1</v>
      </c>
      <c r="CZ1185">
        <v>0</v>
      </c>
      <c r="DA1185">
        <v>0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"10/21/2020 17:48:44.093"</f>
        <v>10/21/2020 17:48:44.093</v>
      </c>
      <c r="C1186" t="str">
        <f t="shared" si="81"/>
        <v>FFDFD3C0</v>
      </c>
      <c r="D1186" t="s">
        <v>133</v>
      </c>
      <c r="E1186">
        <v>1</v>
      </c>
      <c r="F1186">
        <v>1001</v>
      </c>
      <c r="G1186" t="s">
        <v>114</v>
      </c>
      <c r="J1186" t="s">
        <v>134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84"/>
        <v>17:48:52.023</v>
      </c>
      <c r="T1186" t="str">
        <f t="shared" si="84"/>
        <v>17:48:52.023</v>
      </c>
      <c r="U1186" t="str">
        <f t="shared" si="80"/>
        <v>A3E2C2</v>
      </c>
      <c r="V1186">
        <v>0</v>
      </c>
      <c r="W1186">
        <v>0</v>
      </c>
      <c r="X1186">
        <v>1</v>
      </c>
      <c r="Z1186">
        <v>0</v>
      </c>
      <c r="AA1186">
        <v>10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1</v>
      </c>
      <c r="AH1186">
        <v>0</v>
      </c>
      <c r="AI1186" t="s">
        <v>597</v>
      </c>
      <c r="AJ1186">
        <v>30.251863</v>
      </c>
      <c r="AK1186" t="s">
        <v>591</v>
      </c>
      <c r="AL1186">
        <v>-89.866275999999999</v>
      </c>
      <c r="AM1186">
        <v>100</v>
      </c>
      <c r="AN1186">
        <v>1400</v>
      </c>
      <c r="AO1186" t="s">
        <v>118</v>
      </c>
      <c r="AP1186">
        <v>-1</v>
      </c>
      <c r="AQ1186">
        <v>142</v>
      </c>
      <c r="AR1186">
        <v>64</v>
      </c>
      <c r="AZ1186">
        <v>1200</v>
      </c>
      <c r="BA1186">
        <v>1</v>
      </c>
      <c r="BB1186" t="str">
        <f t="shared" si="82"/>
        <v xml:space="preserve">N35DC   </v>
      </c>
      <c r="BC1186">
        <v>1</v>
      </c>
      <c r="BE1186">
        <v>0</v>
      </c>
      <c r="BF1186">
        <v>0</v>
      </c>
      <c r="BG1186">
        <v>0</v>
      </c>
      <c r="BH1186">
        <v>1475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"17:48:52.027"</f>
        <v>17:48:52.027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341</v>
      </c>
      <c r="CR1186">
        <v>0</v>
      </c>
      <c r="CW1186">
        <v>27922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"10/21/2020 17:48:44.093"</f>
        <v>10/21/2020 17:48:44.093</v>
      </c>
      <c r="C1187" t="str">
        <f t="shared" si="81"/>
        <v>FFDFD3C0</v>
      </c>
      <c r="D1187" t="s">
        <v>124</v>
      </c>
      <c r="E1187">
        <v>2</v>
      </c>
      <c r="H1187">
        <v>14</v>
      </c>
      <c r="I1187" t="s">
        <v>125</v>
      </c>
      <c r="J1187" t="s">
        <v>126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84"/>
        <v>17:48:52.023</v>
      </c>
      <c r="T1187" t="str">
        <f t="shared" si="84"/>
        <v>17:48:52.023</v>
      </c>
      <c r="U1187" t="str">
        <f t="shared" si="80"/>
        <v>A3E2C2</v>
      </c>
      <c r="V1187">
        <v>0</v>
      </c>
      <c r="W1187">
        <v>0</v>
      </c>
      <c r="X1187">
        <v>1</v>
      </c>
      <c r="Z1187">
        <v>0</v>
      </c>
      <c r="AA1187">
        <v>10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1</v>
      </c>
      <c r="AH1187">
        <v>0</v>
      </c>
      <c r="AI1187" t="s">
        <v>597</v>
      </c>
      <c r="AJ1187">
        <v>30.251863</v>
      </c>
      <c r="AK1187" t="s">
        <v>591</v>
      </c>
      <c r="AL1187">
        <v>-89.866275999999999</v>
      </c>
      <c r="AM1187">
        <v>100</v>
      </c>
      <c r="AN1187">
        <v>1400</v>
      </c>
      <c r="AO1187" t="s">
        <v>118</v>
      </c>
      <c r="AP1187">
        <v>-1</v>
      </c>
      <c r="AQ1187">
        <v>142</v>
      </c>
      <c r="AR1187">
        <v>64</v>
      </c>
      <c r="AZ1187">
        <v>1200</v>
      </c>
      <c r="BA1187">
        <v>1</v>
      </c>
      <c r="BB1187" t="str">
        <f t="shared" si="82"/>
        <v xml:space="preserve">N35DC   </v>
      </c>
      <c r="BC1187">
        <v>1</v>
      </c>
      <c r="BE1187">
        <v>0</v>
      </c>
      <c r="BF1187">
        <v>0</v>
      </c>
      <c r="BG1187">
        <v>0</v>
      </c>
      <c r="BH1187">
        <v>1475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"17:48:52.027"</f>
        <v>17:48:52.027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341</v>
      </c>
      <c r="CR1187">
        <v>0</v>
      </c>
      <c r="CW1187">
        <v>27922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"10/21/2020 17:48:44.093"</f>
        <v>10/21/2020 17:48:44.093</v>
      </c>
      <c r="C1188" t="str">
        <f t="shared" si="81"/>
        <v>FFDFD3C0</v>
      </c>
      <c r="D1188" t="s">
        <v>130</v>
      </c>
      <c r="E1188">
        <v>3</v>
      </c>
      <c r="F1188">
        <v>2003</v>
      </c>
      <c r="G1188" t="s">
        <v>131</v>
      </c>
      <c r="J1188" t="s">
        <v>132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84"/>
        <v>17:48:52.023</v>
      </c>
      <c r="T1188" t="str">
        <f t="shared" si="84"/>
        <v>17:48:52.023</v>
      </c>
      <c r="U1188" t="str">
        <f t="shared" si="80"/>
        <v>A3E2C2</v>
      </c>
      <c r="V1188">
        <v>0</v>
      </c>
      <c r="W1188">
        <v>0</v>
      </c>
      <c r="X1188">
        <v>1</v>
      </c>
      <c r="Z1188">
        <v>0</v>
      </c>
      <c r="AA1188">
        <v>10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1</v>
      </c>
      <c r="AH1188">
        <v>0</v>
      </c>
      <c r="AI1188" t="s">
        <v>597</v>
      </c>
      <c r="AJ1188">
        <v>30.251863</v>
      </c>
      <c r="AK1188" t="s">
        <v>591</v>
      </c>
      <c r="AL1188">
        <v>-89.866275999999999</v>
      </c>
      <c r="AM1188">
        <v>100</v>
      </c>
      <c r="AN1188">
        <v>1400</v>
      </c>
      <c r="AO1188" t="s">
        <v>118</v>
      </c>
      <c r="AP1188">
        <v>-1</v>
      </c>
      <c r="AQ1188">
        <v>142</v>
      </c>
      <c r="AR1188">
        <v>64</v>
      </c>
      <c r="AZ1188">
        <v>1200</v>
      </c>
      <c r="BA1188">
        <v>1</v>
      </c>
      <c r="BB1188" t="str">
        <f t="shared" si="82"/>
        <v xml:space="preserve">N35DC   </v>
      </c>
      <c r="BC1188">
        <v>1</v>
      </c>
      <c r="BE1188">
        <v>0</v>
      </c>
      <c r="BF1188">
        <v>0</v>
      </c>
      <c r="BG1188">
        <v>0</v>
      </c>
      <c r="BH1188">
        <v>1475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"17:48:52.027"</f>
        <v>17:48:52.027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341</v>
      </c>
      <c r="CR1188">
        <v>0</v>
      </c>
      <c r="CW1188">
        <v>27922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"10/21/2020 17:48:44.093"</f>
        <v>10/21/2020 17:48:44.093</v>
      </c>
      <c r="C1189" t="str">
        <f t="shared" si="81"/>
        <v>FFDFD3C0</v>
      </c>
      <c r="D1189" t="s">
        <v>128</v>
      </c>
      <c r="E1189">
        <v>9</v>
      </c>
      <c r="H1189">
        <v>257</v>
      </c>
      <c r="I1189" t="s">
        <v>129</v>
      </c>
      <c r="J1189" t="s">
        <v>126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84"/>
        <v>17:48:52.023</v>
      </c>
      <c r="T1189" t="str">
        <f t="shared" si="84"/>
        <v>17:48:52.023</v>
      </c>
      <c r="U1189" t="str">
        <f t="shared" si="80"/>
        <v>A3E2C2</v>
      </c>
      <c r="V1189">
        <v>0</v>
      </c>
      <c r="W1189">
        <v>0</v>
      </c>
      <c r="X1189">
        <v>1</v>
      </c>
      <c r="Z1189">
        <v>0</v>
      </c>
      <c r="AA1189">
        <v>10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1</v>
      </c>
      <c r="AH1189">
        <v>0</v>
      </c>
      <c r="AI1189" t="s">
        <v>597</v>
      </c>
      <c r="AJ1189">
        <v>30.251863</v>
      </c>
      <c r="AK1189" t="s">
        <v>591</v>
      </c>
      <c r="AL1189">
        <v>-89.866275999999999</v>
      </c>
      <c r="AM1189">
        <v>100</v>
      </c>
      <c r="AN1189">
        <v>1400</v>
      </c>
      <c r="AO1189" t="s">
        <v>118</v>
      </c>
      <c r="AP1189">
        <v>-1</v>
      </c>
      <c r="AQ1189">
        <v>142</v>
      </c>
      <c r="AR1189">
        <v>64</v>
      </c>
      <c r="AZ1189">
        <v>1200</v>
      </c>
      <c r="BA1189">
        <v>1</v>
      </c>
      <c r="BB1189" t="str">
        <f t="shared" si="82"/>
        <v xml:space="preserve">N35DC   </v>
      </c>
      <c r="BC1189">
        <v>1</v>
      </c>
      <c r="BE1189">
        <v>0</v>
      </c>
      <c r="BF1189">
        <v>0</v>
      </c>
      <c r="BG1189">
        <v>0</v>
      </c>
      <c r="BH1189">
        <v>1475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"17:48:52.027"</f>
        <v>17:48:52.027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341</v>
      </c>
      <c r="CR1189">
        <v>0</v>
      </c>
      <c r="CW1189">
        <v>27922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"10/21/2020 17:48:45.206"</f>
        <v>10/21/2020 17:48:45.206</v>
      </c>
      <c r="C1190" t="str">
        <f t="shared" si="81"/>
        <v>FFDFD3C0</v>
      </c>
      <c r="D1190" t="s">
        <v>124</v>
      </c>
      <c r="E1190">
        <v>2</v>
      </c>
      <c r="H1190">
        <v>14</v>
      </c>
      <c r="I1190" t="s">
        <v>125</v>
      </c>
      <c r="J1190" t="s">
        <v>126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ref="S1190:T1194" si="85">"17:48:53.117"</f>
        <v>17:48:53.117</v>
      </c>
      <c r="T1190" t="str">
        <f t="shared" si="85"/>
        <v>17:48:53.117</v>
      </c>
      <c r="U1190" t="str">
        <f t="shared" si="80"/>
        <v>A3E2C2</v>
      </c>
      <c r="V1190">
        <v>0</v>
      </c>
      <c r="W1190">
        <v>0</v>
      </c>
      <c r="X1190">
        <v>1</v>
      </c>
      <c r="Z1190">
        <v>0</v>
      </c>
      <c r="AA1190">
        <v>10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1</v>
      </c>
      <c r="AH1190">
        <v>0</v>
      </c>
      <c r="AI1190" t="s">
        <v>598</v>
      </c>
      <c r="AJ1190">
        <v>30.252614000000001</v>
      </c>
      <c r="AK1190" t="s">
        <v>587</v>
      </c>
      <c r="AL1190">
        <v>-89.866361999999995</v>
      </c>
      <c r="AM1190">
        <v>100</v>
      </c>
      <c r="AN1190">
        <v>1400</v>
      </c>
      <c r="AO1190" t="s">
        <v>118</v>
      </c>
      <c r="AP1190">
        <v>-1</v>
      </c>
      <c r="AQ1190">
        <v>142</v>
      </c>
      <c r="AR1190">
        <v>0</v>
      </c>
      <c r="AZ1190">
        <v>1200</v>
      </c>
      <c r="BA1190">
        <v>1</v>
      </c>
      <c r="BB1190" t="str">
        <f t="shared" si="82"/>
        <v xml:space="preserve">N35DC   </v>
      </c>
      <c r="BC1190">
        <v>1</v>
      </c>
      <c r="BE1190">
        <v>0</v>
      </c>
      <c r="BF1190">
        <v>0</v>
      </c>
      <c r="BG1190">
        <v>0</v>
      </c>
      <c r="BH1190">
        <v>1475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"17:48:53.122"</f>
        <v>17:48:53.122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341</v>
      </c>
      <c r="CR1190">
        <v>0</v>
      </c>
      <c r="CW1190">
        <v>28727</v>
      </c>
      <c r="CY1190">
        <v>1</v>
      </c>
      <c r="CZ1190">
        <v>0</v>
      </c>
      <c r="DA1190">
        <v>0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"10/21/2020 17:48:45.206"</f>
        <v>10/21/2020 17:48:45.206</v>
      </c>
      <c r="C1191" t="str">
        <f t="shared" si="81"/>
        <v>FFDFD3C0</v>
      </c>
      <c r="D1191" t="s">
        <v>113</v>
      </c>
      <c r="E1191">
        <v>4</v>
      </c>
      <c r="H1191">
        <v>162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85"/>
        <v>17:48:53.117</v>
      </c>
      <c r="T1191" t="str">
        <f t="shared" si="85"/>
        <v>17:48:53.117</v>
      </c>
      <c r="U1191" t="str">
        <f t="shared" si="80"/>
        <v>A3E2C2</v>
      </c>
      <c r="V1191">
        <v>0</v>
      </c>
      <c r="W1191">
        <v>0</v>
      </c>
      <c r="X1191">
        <v>1</v>
      </c>
      <c r="Z1191">
        <v>0</v>
      </c>
      <c r="AA1191">
        <v>10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1</v>
      </c>
      <c r="AH1191">
        <v>0</v>
      </c>
      <c r="AI1191" t="s">
        <v>598</v>
      </c>
      <c r="AJ1191">
        <v>30.252614000000001</v>
      </c>
      <c r="AK1191" t="s">
        <v>587</v>
      </c>
      <c r="AL1191">
        <v>-89.866361999999995</v>
      </c>
      <c r="AM1191">
        <v>100</v>
      </c>
      <c r="AN1191">
        <v>1400</v>
      </c>
      <c r="AO1191" t="s">
        <v>118</v>
      </c>
      <c r="AP1191">
        <v>-1</v>
      </c>
      <c r="AQ1191">
        <v>142</v>
      </c>
      <c r="AR1191">
        <v>0</v>
      </c>
      <c r="AZ1191">
        <v>1200</v>
      </c>
      <c r="BA1191">
        <v>1</v>
      </c>
      <c r="BB1191" t="str">
        <f t="shared" si="82"/>
        <v xml:space="preserve">N35DC   </v>
      </c>
      <c r="BC1191">
        <v>1</v>
      </c>
      <c r="BE1191">
        <v>0</v>
      </c>
      <c r="BF1191">
        <v>0</v>
      </c>
      <c r="BG1191">
        <v>0</v>
      </c>
      <c r="BH1191">
        <v>1475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"17:48:53.122"</f>
        <v>17:48:53.122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341</v>
      </c>
      <c r="CR1191">
        <v>0</v>
      </c>
      <c r="CW1191">
        <v>28727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"10/21/2020 17:48:45.206"</f>
        <v>10/21/2020 17:48:45.206</v>
      </c>
      <c r="C1192" t="str">
        <f t="shared" si="81"/>
        <v>FFDFD3C0</v>
      </c>
      <c r="D1192" t="s">
        <v>130</v>
      </c>
      <c r="E1192">
        <v>3</v>
      </c>
      <c r="F1192">
        <v>2003</v>
      </c>
      <c r="G1192" t="s">
        <v>131</v>
      </c>
      <c r="J1192" t="s">
        <v>132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85"/>
        <v>17:48:53.117</v>
      </c>
      <c r="T1192" t="str">
        <f t="shared" si="85"/>
        <v>17:48:53.117</v>
      </c>
      <c r="U1192" t="str">
        <f t="shared" si="80"/>
        <v>A3E2C2</v>
      </c>
      <c r="V1192">
        <v>0</v>
      </c>
      <c r="W1192">
        <v>0</v>
      </c>
      <c r="X1192">
        <v>1</v>
      </c>
      <c r="Z1192">
        <v>0</v>
      </c>
      <c r="AA1192">
        <v>10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1</v>
      </c>
      <c r="AH1192">
        <v>0</v>
      </c>
      <c r="AI1192" t="s">
        <v>598</v>
      </c>
      <c r="AJ1192">
        <v>30.252614000000001</v>
      </c>
      <c r="AK1192" t="s">
        <v>587</v>
      </c>
      <c r="AL1192">
        <v>-89.866361999999995</v>
      </c>
      <c r="AM1192">
        <v>100</v>
      </c>
      <c r="AN1192">
        <v>1400</v>
      </c>
      <c r="AO1192" t="s">
        <v>118</v>
      </c>
      <c r="AP1192">
        <v>-1</v>
      </c>
      <c r="AQ1192">
        <v>142</v>
      </c>
      <c r="AR1192">
        <v>0</v>
      </c>
      <c r="AZ1192">
        <v>1200</v>
      </c>
      <c r="BA1192">
        <v>1</v>
      </c>
      <c r="BB1192" t="str">
        <f t="shared" si="82"/>
        <v xml:space="preserve">N35DC   </v>
      </c>
      <c r="BC1192">
        <v>1</v>
      </c>
      <c r="BE1192">
        <v>0</v>
      </c>
      <c r="BF1192">
        <v>0</v>
      </c>
      <c r="BG1192">
        <v>0</v>
      </c>
      <c r="BH1192">
        <v>1475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"17:48:53.122"</f>
        <v>17:48:53.122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341</v>
      </c>
      <c r="CR1192">
        <v>0</v>
      </c>
      <c r="CW1192">
        <v>28727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"10/21/2020 17:48:45.206"</f>
        <v>10/21/2020 17:48:45.206</v>
      </c>
      <c r="C1193" t="str">
        <f t="shared" si="81"/>
        <v>FFDFD3C0</v>
      </c>
      <c r="D1193" t="s">
        <v>128</v>
      </c>
      <c r="E1193">
        <v>9</v>
      </c>
      <c r="H1193">
        <v>257</v>
      </c>
      <c r="I1193" t="s">
        <v>129</v>
      </c>
      <c r="J1193" t="s">
        <v>126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85"/>
        <v>17:48:53.117</v>
      </c>
      <c r="T1193" t="str">
        <f t="shared" si="85"/>
        <v>17:48:53.117</v>
      </c>
      <c r="U1193" t="str">
        <f t="shared" si="80"/>
        <v>A3E2C2</v>
      </c>
      <c r="V1193">
        <v>0</v>
      </c>
      <c r="W1193">
        <v>0</v>
      </c>
      <c r="X1193">
        <v>1</v>
      </c>
      <c r="Z1193">
        <v>0</v>
      </c>
      <c r="AA1193">
        <v>10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1</v>
      </c>
      <c r="AH1193">
        <v>0</v>
      </c>
      <c r="AI1193" t="s">
        <v>598</v>
      </c>
      <c r="AJ1193">
        <v>30.252614000000001</v>
      </c>
      <c r="AK1193" t="s">
        <v>587</v>
      </c>
      <c r="AL1193">
        <v>-89.866361999999995</v>
      </c>
      <c r="AM1193">
        <v>100</v>
      </c>
      <c r="AN1193">
        <v>1400</v>
      </c>
      <c r="AO1193" t="s">
        <v>118</v>
      </c>
      <c r="AP1193">
        <v>-1</v>
      </c>
      <c r="AQ1193">
        <v>142</v>
      </c>
      <c r="AR1193">
        <v>0</v>
      </c>
      <c r="AZ1193">
        <v>1200</v>
      </c>
      <c r="BA1193">
        <v>1</v>
      </c>
      <c r="BB1193" t="str">
        <f t="shared" si="82"/>
        <v xml:space="preserve">N35DC   </v>
      </c>
      <c r="BC1193">
        <v>1</v>
      </c>
      <c r="BE1193">
        <v>0</v>
      </c>
      <c r="BF1193">
        <v>0</v>
      </c>
      <c r="BG1193">
        <v>0</v>
      </c>
      <c r="BH1193">
        <v>1475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"17:48:53.122"</f>
        <v>17:48:53.122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341</v>
      </c>
      <c r="CR1193">
        <v>0</v>
      </c>
      <c r="CW1193">
        <v>28727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"10/21/2020 17:48:45.206"</f>
        <v>10/21/2020 17:48:45.206</v>
      </c>
      <c r="C1194" t="str">
        <f t="shared" si="81"/>
        <v>FFDFD3C0</v>
      </c>
      <c r="D1194" t="s">
        <v>133</v>
      </c>
      <c r="E1194">
        <v>1</v>
      </c>
      <c r="F1194">
        <v>1001</v>
      </c>
      <c r="G1194" t="s">
        <v>114</v>
      </c>
      <c r="J1194" t="s">
        <v>134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85"/>
        <v>17:48:53.117</v>
      </c>
      <c r="T1194" t="str">
        <f t="shared" si="85"/>
        <v>17:48:53.117</v>
      </c>
      <c r="U1194" t="str">
        <f t="shared" si="80"/>
        <v>A3E2C2</v>
      </c>
      <c r="V1194">
        <v>0</v>
      </c>
      <c r="W1194">
        <v>0</v>
      </c>
      <c r="X1194">
        <v>1</v>
      </c>
      <c r="Z1194">
        <v>0</v>
      </c>
      <c r="AA1194">
        <v>10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1</v>
      </c>
      <c r="AH1194">
        <v>0</v>
      </c>
      <c r="AI1194" t="s">
        <v>598</v>
      </c>
      <c r="AJ1194">
        <v>30.252614000000001</v>
      </c>
      <c r="AK1194" t="s">
        <v>587</v>
      </c>
      <c r="AL1194">
        <v>-89.866361999999995</v>
      </c>
      <c r="AM1194">
        <v>100</v>
      </c>
      <c r="AN1194">
        <v>1400</v>
      </c>
      <c r="AO1194" t="s">
        <v>118</v>
      </c>
      <c r="AP1194">
        <v>-1</v>
      </c>
      <c r="AQ1194">
        <v>142</v>
      </c>
      <c r="AR1194">
        <v>0</v>
      </c>
      <c r="AZ1194">
        <v>1200</v>
      </c>
      <c r="BA1194">
        <v>1</v>
      </c>
      <c r="BB1194" t="str">
        <f t="shared" si="82"/>
        <v xml:space="preserve">N35DC   </v>
      </c>
      <c r="BC1194">
        <v>1</v>
      </c>
      <c r="BE1194">
        <v>0</v>
      </c>
      <c r="BF1194">
        <v>0</v>
      </c>
      <c r="BG1194">
        <v>0</v>
      </c>
      <c r="BH1194">
        <v>1475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"17:48:53.122"</f>
        <v>17:48:53.122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341</v>
      </c>
      <c r="CR1194">
        <v>0</v>
      </c>
      <c r="CW1194">
        <v>28727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"10/21/2020 17:48:48.278"</f>
        <v>10/21/2020 17:48:48.278</v>
      </c>
      <c r="C1195" t="str">
        <f t="shared" si="81"/>
        <v>FFDFD3C0</v>
      </c>
      <c r="D1195" t="s">
        <v>133</v>
      </c>
      <c r="E1195">
        <v>1</v>
      </c>
      <c r="F1195">
        <v>1001</v>
      </c>
      <c r="G1195" t="s">
        <v>114</v>
      </c>
      <c r="J1195" t="s">
        <v>134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"17:48:56.211"</f>
        <v>17:48:56.211</v>
      </c>
      <c r="T1195" t="str">
        <f>"17:48:55.811"</f>
        <v>17:48:55.811</v>
      </c>
      <c r="U1195" t="str">
        <f t="shared" si="80"/>
        <v>A3E2C2</v>
      </c>
      <c r="V1195">
        <v>0</v>
      </c>
      <c r="W1195">
        <v>0</v>
      </c>
      <c r="X1195">
        <v>1</v>
      </c>
      <c r="Z1195">
        <v>0</v>
      </c>
      <c r="AA1195">
        <v>10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1</v>
      </c>
      <c r="AH1195">
        <v>0</v>
      </c>
      <c r="AI1195" t="s">
        <v>599</v>
      </c>
      <c r="AJ1195">
        <v>30.254631</v>
      </c>
      <c r="AK1195" t="s">
        <v>587</v>
      </c>
      <c r="AL1195">
        <v>-89.866361999999995</v>
      </c>
      <c r="AM1195">
        <v>100</v>
      </c>
      <c r="AN1195">
        <v>1400</v>
      </c>
      <c r="AO1195" t="s">
        <v>118</v>
      </c>
      <c r="AP1195">
        <v>-3</v>
      </c>
      <c r="AQ1195">
        <v>141</v>
      </c>
      <c r="AR1195">
        <v>0</v>
      </c>
      <c r="AZ1195">
        <v>1200</v>
      </c>
      <c r="BA1195">
        <v>1</v>
      </c>
      <c r="BB1195" t="str">
        <f t="shared" si="82"/>
        <v xml:space="preserve">N35DC   </v>
      </c>
      <c r="BC1195">
        <v>1</v>
      </c>
      <c r="BE1195">
        <v>0</v>
      </c>
      <c r="BF1195">
        <v>0</v>
      </c>
      <c r="BG1195">
        <v>0</v>
      </c>
      <c r="BH1195">
        <v>1500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"17:48:56.211"</f>
        <v>17:48:56.211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341</v>
      </c>
      <c r="CR1195">
        <v>0</v>
      </c>
      <c r="CW1195">
        <v>31074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"10/21/2020 17:48:48.278"</f>
        <v>10/21/2020 17:48:48.278</v>
      </c>
      <c r="C1196" t="str">
        <f t="shared" si="81"/>
        <v>FFDFD3C0</v>
      </c>
      <c r="D1196" t="s">
        <v>124</v>
      </c>
      <c r="E1196">
        <v>2</v>
      </c>
      <c r="H1196">
        <v>14</v>
      </c>
      <c r="I1196" t="s">
        <v>125</v>
      </c>
      <c r="J1196" t="s">
        <v>126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"17:48:56.211"</f>
        <v>17:48:56.211</v>
      </c>
      <c r="T1196" t="str">
        <f>"17:48:55.811"</f>
        <v>17:48:55.811</v>
      </c>
      <c r="U1196" t="str">
        <f t="shared" si="80"/>
        <v>A3E2C2</v>
      </c>
      <c r="V1196">
        <v>0</v>
      </c>
      <c r="W1196">
        <v>0</v>
      </c>
      <c r="X1196">
        <v>1</v>
      </c>
      <c r="Z1196">
        <v>0</v>
      </c>
      <c r="AA1196">
        <v>10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1</v>
      </c>
      <c r="AH1196">
        <v>0</v>
      </c>
      <c r="AI1196" t="s">
        <v>599</v>
      </c>
      <c r="AJ1196">
        <v>30.254631</v>
      </c>
      <c r="AK1196" t="s">
        <v>587</v>
      </c>
      <c r="AL1196">
        <v>-89.866361999999995</v>
      </c>
      <c r="AM1196">
        <v>100</v>
      </c>
      <c r="AN1196">
        <v>1400</v>
      </c>
      <c r="AO1196" t="s">
        <v>118</v>
      </c>
      <c r="AP1196">
        <v>-3</v>
      </c>
      <c r="AQ1196">
        <v>141</v>
      </c>
      <c r="AR1196">
        <v>0</v>
      </c>
      <c r="AZ1196">
        <v>1200</v>
      </c>
      <c r="BA1196">
        <v>1</v>
      </c>
      <c r="BB1196" t="str">
        <f t="shared" si="82"/>
        <v xml:space="preserve">N35DC   </v>
      </c>
      <c r="BC1196">
        <v>1</v>
      </c>
      <c r="BE1196">
        <v>0</v>
      </c>
      <c r="BF1196">
        <v>0</v>
      </c>
      <c r="BG1196">
        <v>0</v>
      </c>
      <c r="BH1196">
        <v>1500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"17:48:56.211"</f>
        <v>17:48:56.211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341</v>
      </c>
      <c r="CR1196">
        <v>0</v>
      </c>
      <c r="CW1196">
        <v>31074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"10/21/2020 17:48:48.278"</f>
        <v>10/21/2020 17:48:48.278</v>
      </c>
      <c r="C1197" t="str">
        <f t="shared" si="81"/>
        <v>FFDFD3C0</v>
      </c>
      <c r="D1197" t="s">
        <v>113</v>
      </c>
      <c r="E1197">
        <v>4</v>
      </c>
      <c r="H1197">
        <v>162</v>
      </c>
      <c r="I1197" t="s">
        <v>114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"17:48:56.211"</f>
        <v>17:48:56.211</v>
      </c>
      <c r="T1197" t="str">
        <f>"17:48:55.811"</f>
        <v>17:48:55.811</v>
      </c>
      <c r="U1197" t="str">
        <f t="shared" si="80"/>
        <v>A3E2C2</v>
      </c>
      <c r="V1197">
        <v>0</v>
      </c>
      <c r="W1197">
        <v>0</v>
      </c>
      <c r="X1197">
        <v>1</v>
      </c>
      <c r="Z1197">
        <v>0</v>
      </c>
      <c r="AA1197">
        <v>10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1</v>
      </c>
      <c r="AH1197">
        <v>0</v>
      </c>
      <c r="AI1197" t="s">
        <v>599</v>
      </c>
      <c r="AJ1197">
        <v>30.254631</v>
      </c>
      <c r="AK1197" t="s">
        <v>587</v>
      </c>
      <c r="AL1197">
        <v>-89.866361999999995</v>
      </c>
      <c r="AM1197">
        <v>100</v>
      </c>
      <c r="AN1197">
        <v>1400</v>
      </c>
      <c r="AO1197" t="s">
        <v>118</v>
      </c>
      <c r="AP1197">
        <v>-3</v>
      </c>
      <c r="AQ1197">
        <v>141</v>
      </c>
      <c r="AR1197">
        <v>0</v>
      </c>
      <c r="AZ1197">
        <v>1200</v>
      </c>
      <c r="BA1197">
        <v>1</v>
      </c>
      <c r="BB1197" t="str">
        <f t="shared" si="82"/>
        <v xml:space="preserve">N35DC   </v>
      </c>
      <c r="BC1197">
        <v>1</v>
      </c>
      <c r="BE1197">
        <v>0</v>
      </c>
      <c r="BF1197">
        <v>0</v>
      </c>
      <c r="BG1197">
        <v>0</v>
      </c>
      <c r="BH1197">
        <v>1500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"17:48:56.211"</f>
        <v>17:48:56.211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341</v>
      </c>
      <c r="CR1197">
        <v>0</v>
      </c>
      <c r="CW1197">
        <v>31074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"10/21/2020 17:48:48.278"</f>
        <v>10/21/2020 17:48:48.278</v>
      </c>
      <c r="C1198" t="str">
        <f t="shared" si="81"/>
        <v>FFDFD3C0</v>
      </c>
      <c r="D1198" t="s">
        <v>130</v>
      </c>
      <c r="E1198">
        <v>3</v>
      </c>
      <c r="F1198">
        <v>2003</v>
      </c>
      <c r="G1198" t="s">
        <v>131</v>
      </c>
      <c r="J1198" t="s">
        <v>132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"17:48:56.211"</f>
        <v>17:48:56.211</v>
      </c>
      <c r="T1198" t="str">
        <f>"17:48:55.811"</f>
        <v>17:48:55.811</v>
      </c>
      <c r="U1198" t="str">
        <f t="shared" si="80"/>
        <v>A3E2C2</v>
      </c>
      <c r="V1198">
        <v>0</v>
      </c>
      <c r="W1198">
        <v>0</v>
      </c>
      <c r="X1198">
        <v>1</v>
      </c>
      <c r="Z1198">
        <v>0</v>
      </c>
      <c r="AA1198">
        <v>10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1</v>
      </c>
      <c r="AH1198">
        <v>0</v>
      </c>
      <c r="AI1198" t="s">
        <v>599</v>
      </c>
      <c r="AJ1198">
        <v>30.254631</v>
      </c>
      <c r="AK1198" t="s">
        <v>587</v>
      </c>
      <c r="AL1198">
        <v>-89.866361999999995</v>
      </c>
      <c r="AM1198">
        <v>100</v>
      </c>
      <c r="AN1198">
        <v>1400</v>
      </c>
      <c r="AO1198" t="s">
        <v>118</v>
      </c>
      <c r="AP1198">
        <v>-3</v>
      </c>
      <c r="AQ1198">
        <v>141</v>
      </c>
      <c r="AR1198">
        <v>0</v>
      </c>
      <c r="AZ1198">
        <v>1200</v>
      </c>
      <c r="BA1198">
        <v>1</v>
      </c>
      <c r="BB1198" t="str">
        <f t="shared" si="82"/>
        <v xml:space="preserve">N35DC   </v>
      </c>
      <c r="BC1198">
        <v>1</v>
      </c>
      <c r="BE1198">
        <v>0</v>
      </c>
      <c r="BF1198">
        <v>0</v>
      </c>
      <c r="BG1198">
        <v>0</v>
      </c>
      <c r="BH1198">
        <v>1500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"17:48:56.211"</f>
        <v>17:48:56.211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341</v>
      </c>
      <c r="CR1198">
        <v>0</v>
      </c>
      <c r="CW1198">
        <v>31074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"10/21/2020 17:48:48.278"</f>
        <v>10/21/2020 17:48:48.278</v>
      </c>
      <c r="C1199" t="str">
        <f t="shared" si="81"/>
        <v>FFDFD3C0</v>
      </c>
      <c r="D1199" t="s">
        <v>128</v>
      </c>
      <c r="E1199">
        <v>9</v>
      </c>
      <c r="H1199">
        <v>257</v>
      </c>
      <c r="I1199" t="s">
        <v>129</v>
      </c>
      <c r="J1199" t="s">
        <v>126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"17:48:56.211"</f>
        <v>17:48:56.211</v>
      </c>
      <c r="T1199" t="str">
        <f>"17:48:55.811"</f>
        <v>17:48:55.811</v>
      </c>
      <c r="U1199" t="str">
        <f t="shared" si="80"/>
        <v>A3E2C2</v>
      </c>
      <c r="V1199">
        <v>0</v>
      </c>
      <c r="W1199">
        <v>0</v>
      </c>
      <c r="X1199">
        <v>1</v>
      </c>
      <c r="Z1199">
        <v>0</v>
      </c>
      <c r="AA1199">
        <v>10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1</v>
      </c>
      <c r="AH1199">
        <v>0</v>
      </c>
      <c r="AI1199" t="s">
        <v>599</v>
      </c>
      <c r="AJ1199">
        <v>30.254631</v>
      </c>
      <c r="AK1199" t="s">
        <v>587</v>
      </c>
      <c r="AL1199">
        <v>-89.866361999999995</v>
      </c>
      <c r="AM1199">
        <v>100</v>
      </c>
      <c r="AN1199">
        <v>1400</v>
      </c>
      <c r="AO1199" t="s">
        <v>118</v>
      </c>
      <c r="AP1199">
        <v>-3</v>
      </c>
      <c r="AQ1199">
        <v>141</v>
      </c>
      <c r="AR1199">
        <v>0</v>
      </c>
      <c r="AZ1199">
        <v>1200</v>
      </c>
      <c r="BA1199">
        <v>1</v>
      </c>
      <c r="BB1199" t="str">
        <f t="shared" si="82"/>
        <v xml:space="preserve">N35DC   </v>
      </c>
      <c r="BC1199">
        <v>1</v>
      </c>
      <c r="BE1199">
        <v>0</v>
      </c>
      <c r="BF1199">
        <v>0</v>
      </c>
      <c r="BG1199">
        <v>0</v>
      </c>
      <c r="BH1199">
        <v>1500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"17:48:56.211"</f>
        <v>17:48:56.211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7</v>
      </c>
      <c r="CP1199" t="s">
        <v>119</v>
      </c>
      <c r="CQ1199">
        <v>341</v>
      </c>
      <c r="CR1199">
        <v>0</v>
      </c>
      <c r="CW1199">
        <v>31074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"10/21/2020 17:48:49.134"</f>
        <v>10/21/2020 17:48:49.134</v>
      </c>
      <c r="C1200" t="str">
        <f t="shared" si="81"/>
        <v>FFDFD3C0</v>
      </c>
      <c r="D1200" t="s">
        <v>133</v>
      </c>
      <c r="E1200">
        <v>1</v>
      </c>
      <c r="F1200">
        <v>1001</v>
      </c>
      <c r="G1200" t="s">
        <v>114</v>
      </c>
      <c r="J1200" t="s">
        <v>134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"17:48:57.063"</f>
        <v>17:48:57.063</v>
      </c>
      <c r="T1200" t="str">
        <f>"17:48:56.863"</f>
        <v>17:48:56.863</v>
      </c>
      <c r="U1200" t="str">
        <f t="shared" si="80"/>
        <v>A3E2C2</v>
      </c>
      <c r="V1200">
        <v>0</v>
      </c>
      <c r="W1200">
        <v>0</v>
      </c>
      <c r="X1200">
        <v>1</v>
      </c>
      <c r="Z1200">
        <v>0</v>
      </c>
      <c r="AA1200">
        <v>10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1</v>
      </c>
      <c r="AH1200">
        <v>0</v>
      </c>
      <c r="AI1200" t="s">
        <v>600</v>
      </c>
      <c r="AJ1200">
        <v>30.255189000000001</v>
      </c>
      <c r="AK1200" t="s">
        <v>587</v>
      </c>
      <c r="AL1200">
        <v>-89.866361999999995</v>
      </c>
      <c r="AM1200">
        <v>100</v>
      </c>
      <c r="AN1200">
        <v>1400</v>
      </c>
      <c r="AO1200" t="s">
        <v>118</v>
      </c>
      <c r="AP1200">
        <v>-3</v>
      </c>
      <c r="AQ1200">
        <v>141</v>
      </c>
      <c r="AR1200">
        <v>-64</v>
      </c>
      <c r="AZ1200">
        <v>1200</v>
      </c>
      <c r="BA1200">
        <v>1</v>
      </c>
      <c r="BB1200" t="str">
        <f t="shared" si="82"/>
        <v xml:space="preserve">N35DC   </v>
      </c>
      <c r="BC1200">
        <v>1</v>
      </c>
      <c r="BE1200">
        <v>0</v>
      </c>
      <c r="BF1200">
        <v>0</v>
      </c>
      <c r="BG1200">
        <v>0</v>
      </c>
      <c r="BH1200">
        <v>1475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"17:48:57.066"</f>
        <v>17:48:57.066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7</v>
      </c>
      <c r="CP1200" t="s">
        <v>119</v>
      </c>
      <c r="CQ1200">
        <v>341</v>
      </c>
      <c r="CR1200">
        <v>0</v>
      </c>
      <c r="CW1200">
        <v>31720</v>
      </c>
      <c r="CY1200">
        <v>1</v>
      </c>
      <c r="CZ1200">
        <v>0</v>
      </c>
      <c r="DA1200">
        <v>0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"10/21/2020 17:48:49.134"</f>
        <v>10/21/2020 17:48:49.134</v>
      </c>
      <c r="C1201" t="str">
        <f t="shared" si="81"/>
        <v>FFDFD3C0</v>
      </c>
      <c r="D1201" t="s">
        <v>124</v>
      </c>
      <c r="E1201">
        <v>2</v>
      </c>
      <c r="H1201">
        <v>14</v>
      </c>
      <c r="I1201" t="s">
        <v>125</v>
      </c>
      <c r="J1201" t="s">
        <v>126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"17:48:57.063"</f>
        <v>17:48:57.063</v>
      </c>
      <c r="T1201" t="str">
        <f>"17:48:56.863"</f>
        <v>17:48:56.863</v>
      </c>
      <c r="U1201" t="str">
        <f t="shared" si="80"/>
        <v>A3E2C2</v>
      </c>
      <c r="V1201">
        <v>0</v>
      </c>
      <c r="W1201">
        <v>0</v>
      </c>
      <c r="X1201">
        <v>1</v>
      </c>
      <c r="Z1201">
        <v>0</v>
      </c>
      <c r="AA1201">
        <v>10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1</v>
      </c>
      <c r="AH1201">
        <v>0</v>
      </c>
      <c r="AI1201" t="s">
        <v>600</v>
      </c>
      <c r="AJ1201">
        <v>30.255189000000001</v>
      </c>
      <c r="AK1201" t="s">
        <v>587</v>
      </c>
      <c r="AL1201">
        <v>-89.866361999999995</v>
      </c>
      <c r="AM1201">
        <v>100</v>
      </c>
      <c r="AN1201">
        <v>1400</v>
      </c>
      <c r="AO1201" t="s">
        <v>118</v>
      </c>
      <c r="AP1201">
        <v>-3</v>
      </c>
      <c r="AQ1201">
        <v>141</v>
      </c>
      <c r="AR1201">
        <v>-64</v>
      </c>
      <c r="AZ1201">
        <v>1200</v>
      </c>
      <c r="BA1201">
        <v>1</v>
      </c>
      <c r="BB1201" t="str">
        <f t="shared" si="82"/>
        <v xml:space="preserve">N35DC   </v>
      </c>
      <c r="BC1201">
        <v>1</v>
      </c>
      <c r="BE1201">
        <v>0</v>
      </c>
      <c r="BF1201">
        <v>0</v>
      </c>
      <c r="BG1201">
        <v>0</v>
      </c>
      <c r="BH1201">
        <v>1475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"17:48:57.066"</f>
        <v>17:48:57.066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341</v>
      </c>
      <c r="CR1201">
        <v>0</v>
      </c>
      <c r="CW1201">
        <v>31720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"10/21/2020 17:48:49.134"</f>
        <v>10/21/2020 17:48:49.134</v>
      </c>
      <c r="C1202" t="str">
        <f t="shared" si="81"/>
        <v>FFDFD3C0</v>
      </c>
      <c r="D1202" t="s">
        <v>113</v>
      </c>
      <c r="E1202">
        <v>4</v>
      </c>
      <c r="H1202">
        <v>162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"17:48:57.063"</f>
        <v>17:48:57.063</v>
      </c>
      <c r="T1202" t="str">
        <f>"17:48:56.863"</f>
        <v>17:48:56.863</v>
      </c>
      <c r="U1202" t="str">
        <f t="shared" si="80"/>
        <v>A3E2C2</v>
      </c>
      <c r="V1202">
        <v>0</v>
      </c>
      <c r="W1202">
        <v>0</v>
      </c>
      <c r="X1202">
        <v>1</v>
      </c>
      <c r="Z1202">
        <v>0</v>
      </c>
      <c r="AA1202">
        <v>10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1</v>
      </c>
      <c r="AH1202">
        <v>0</v>
      </c>
      <c r="AI1202" t="s">
        <v>600</v>
      </c>
      <c r="AJ1202">
        <v>30.255189000000001</v>
      </c>
      <c r="AK1202" t="s">
        <v>587</v>
      </c>
      <c r="AL1202">
        <v>-89.866361999999995</v>
      </c>
      <c r="AM1202">
        <v>100</v>
      </c>
      <c r="AN1202">
        <v>1400</v>
      </c>
      <c r="AO1202" t="s">
        <v>118</v>
      </c>
      <c r="AP1202">
        <v>-3</v>
      </c>
      <c r="AQ1202">
        <v>141</v>
      </c>
      <c r="AR1202">
        <v>-64</v>
      </c>
      <c r="AZ1202">
        <v>1200</v>
      </c>
      <c r="BA1202">
        <v>1</v>
      </c>
      <c r="BB1202" t="str">
        <f t="shared" si="82"/>
        <v xml:space="preserve">N35DC   </v>
      </c>
      <c r="BC1202">
        <v>1</v>
      </c>
      <c r="BE1202">
        <v>0</v>
      </c>
      <c r="BF1202">
        <v>0</v>
      </c>
      <c r="BG1202">
        <v>0</v>
      </c>
      <c r="BH1202">
        <v>1475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"17:48:57.066"</f>
        <v>17:48:57.066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341</v>
      </c>
      <c r="CR1202">
        <v>0</v>
      </c>
      <c r="CW1202">
        <v>31720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"10/21/2020 17:48:49.134"</f>
        <v>10/21/2020 17:48:49.134</v>
      </c>
      <c r="C1203" t="str">
        <f t="shared" si="81"/>
        <v>FFDFD3C0</v>
      </c>
      <c r="D1203" t="s">
        <v>130</v>
      </c>
      <c r="E1203">
        <v>3</v>
      </c>
      <c r="F1203">
        <v>2003</v>
      </c>
      <c r="G1203" t="s">
        <v>131</v>
      </c>
      <c r="J1203" t="s">
        <v>132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"17:48:57.063"</f>
        <v>17:48:57.063</v>
      </c>
      <c r="T1203" t="str">
        <f>"17:48:56.863"</f>
        <v>17:48:56.863</v>
      </c>
      <c r="U1203" t="str">
        <f t="shared" si="80"/>
        <v>A3E2C2</v>
      </c>
      <c r="V1203">
        <v>0</v>
      </c>
      <c r="W1203">
        <v>0</v>
      </c>
      <c r="X1203">
        <v>1</v>
      </c>
      <c r="Z1203">
        <v>0</v>
      </c>
      <c r="AA1203">
        <v>10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1</v>
      </c>
      <c r="AH1203">
        <v>0</v>
      </c>
      <c r="AI1203" t="s">
        <v>600</v>
      </c>
      <c r="AJ1203">
        <v>30.255189000000001</v>
      </c>
      <c r="AK1203" t="s">
        <v>587</v>
      </c>
      <c r="AL1203">
        <v>-89.866361999999995</v>
      </c>
      <c r="AM1203">
        <v>100</v>
      </c>
      <c r="AN1203">
        <v>1400</v>
      </c>
      <c r="AO1203" t="s">
        <v>118</v>
      </c>
      <c r="AP1203">
        <v>-3</v>
      </c>
      <c r="AQ1203">
        <v>141</v>
      </c>
      <c r="AR1203">
        <v>-64</v>
      </c>
      <c r="AZ1203">
        <v>1200</v>
      </c>
      <c r="BA1203">
        <v>1</v>
      </c>
      <c r="BB1203" t="str">
        <f t="shared" si="82"/>
        <v xml:space="preserve">N35DC   </v>
      </c>
      <c r="BC1203">
        <v>1</v>
      </c>
      <c r="BE1203">
        <v>0</v>
      </c>
      <c r="BF1203">
        <v>0</v>
      </c>
      <c r="BG1203">
        <v>0</v>
      </c>
      <c r="BH1203">
        <v>1475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"17:48:57.066"</f>
        <v>17:48:57.066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341</v>
      </c>
      <c r="CR1203">
        <v>0</v>
      </c>
      <c r="CW1203">
        <v>31720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"10/21/2020 17:48:49.134"</f>
        <v>10/21/2020 17:48:49.134</v>
      </c>
      <c r="C1204" t="str">
        <f t="shared" si="81"/>
        <v>FFDFD3C0</v>
      </c>
      <c r="D1204" t="s">
        <v>128</v>
      </c>
      <c r="E1204">
        <v>9</v>
      </c>
      <c r="H1204">
        <v>257</v>
      </c>
      <c r="I1204" t="s">
        <v>129</v>
      </c>
      <c r="J1204" t="s">
        <v>126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"17:48:57.063"</f>
        <v>17:48:57.063</v>
      </c>
      <c r="T1204" t="str">
        <f>"17:48:56.863"</f>
        <v>17:48:56.863</v>
      </c>
      <c r="U1204" t="str">
        <f t="shared" si="80"/>
        <v>A3E2C2</v>
      </c>
      <c r="V1204">
        <v>0</v>
      </c>
      <c r="W1204">
        <v>0</v>
      </c>
      <c r="X1204">
        <v>1</v>
      </c>
      <c r="Z1204">
        <v>0</v>
      </c>
      <c r="AA1204">
        <v>10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1</v>
      </c>
      <c r="AH1204">
        <v>0</v>
      </c>
      <c r="AI1204" t="s">
        <v>600</v>
      </c>
      <c r="AJ1204">
        <v>30.255189000000001</v>
      </c>
      <c r="AK1204" t="s">
        <v>587</v>
      </c>
      <c r="AL1204">
        <v>-89.866361999999995</v>
      </c>
      <c r="AM1204">
        <v>100</v>
      </c>
      <c r="AN1204">
        <v>1400</v>
      </c>
      <c r="AO1204" t="s">
        <v>118</v>
      </c>
      <c r="AP1204">
        <v>-3</v>
      </c>
      <c r="AQ1204">
        <v>141</v>
      </c>
      <c r="AR1204">
        <v>-64</v>
      </c>
      <c r="AZ1204">
        <v>1200</v>
      </c>
      <c r="BA1204">
        <v>1</v>
      </c>
      <c r="BB1204" t="str">
        <f t="shared" si="82"/>
        <v xml:space="preserve">N35DC   </v>
      </c>
      <c r="BC1204">
        <v>1</v>
      </c>
      <c r="BE1204">
        <v>0</v>
      </c>
      <c r="BF1204">
        <v>0</v>
      </c>
      <c r="BG1204">
        <v>0</v>
      </c>
      <c r="BH1204">
        <v>1475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"17:48:57.066"</f>
        <v>17:48:57.066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341</v>
      </c>
      <c r="CR1204">
        <v>0</v>
      </c>
      <c r="CW1204">
        <v>31720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"10/21/2020 17:48:50.183"</f>
        <v>10/21/2020 17:48:50.183</v>
      </c>
      <c r="C1205" t="str">
        <f t="shared" si="81"/>
        <v>FFDFD3C0</v>
      </c>
      <c r="D1205" t="s">
        <v>130</v>
      </c>
      <c r="E1205">
        <v>3</v>
      </c>
      <c r="F1205">
        <v>2003</v>
      </c>
      <c r="G1205" t="s">
        <v>131</v>
      </c>
      <c r="J1205" t="s">
        <v>132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"17:48:58.109"</f>
        <v>17:48:58.109</v>
      </c>
      <c r="T1205" t="str">
        <f>"17:48:57.909"</f>
        <v>17:48:57.909</v>
      </c>
      <c r="U1205" t="str">
        <f t="shared" si="80"/>
        <v>A3E2C2</v>
      </c>
      <c r="V1205">
        <v>0</v>
      </c>
      <c r="W1205">
        <v>0</v>
      </c>
      <c r="X1205">
        <v>1</v>
      </c>
      <c r="Z1205">
        <v>0</v>
      </c>
      <c r="AA1205">
        <v>10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1</v>
      </c>
      <c r="AH1205">
        <v>0</v>
      </c>
      <c r="AI1205" t="s">
        <v>601</v>
      </c>
      <c r="AJ1205">
        <v>30.255897000000001</v>
      </c>
      <c r="AK1205" t="s">
        <v>602</v>
      </c>
      <c r="AL1205">
        <v>-89.866382999999999</v>
      </c>
      <c r="AM1205">
        <v>100</v>
      </c>
      <c r="AN1205">
        <v>1400</v>
      </c>
      <c r="AO1205" t="s">
        <v>118</v>
      </c>
      <c r="AP1205">
        <v>-4</v>
      </c>
      <c r="AQ1205">
        <v>141</v>
      </c>
      <c r="AR1205">
        <v>0</v>
      </c>
      <c r="AZ1205">
        <v>1200</v>
      </c>
      <c r="BA1205">
        <v>1</v>
      </c>
      <c r="BB1205" t="str">
        <f t="shared" si="82"/>
        <v xml:space="preserve">N35DC   </v>
      </c>
      <c r="BC1205">
        <v>1</v>
      </c>
      <c r="BE1205">
        <v>0</v>
      </c>
      <c r="BF1205">
        <v>0</v>
      </c>
      <c r="BG1205">
        <v>0</v>
      </c>
      <c r="BH1205">
        <v>1500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"17:48:58.116"</f>
        <v>17:48:58.116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341</v>
      </c>
      <c r="CR1205">
        <v>0</v>
      </c>
      <c r="CW1205">
        <v>32477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"10/21/2020 17:48:50.183"</f>
        <v>10/21/2020 17:48:50.183</v>
      </c>
      <c r="C1206" t="str">
        <f t="shared" si="81"/>
        <v>FFDFD3C0</v>
      </c>
      <c r="D1206" t="s">
        <v>133</v>
      </c>
      <c r="E1206">
        <v>1</v>
      </c>
      <c r="F1206">
        <v>1001</v>
      </c>
      <c r="G1206" t="s">
        <v>114</v>
      </c>
      <c r="J1206" t="s">
        <v>134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"17:48:58.109"</f>
        <v>17:48:58.109</v>
      </c>
      <c r="T1206" t="str">
        <f>"17:48:57.909"</f>
        <v>17:48:57.909</v>
      </c>
      <c r="U1206" t="str">
        <f t="shared" si="80"/>
        <v>A3E2C2</v>
      </c>
      <c r="V1206">
        <v>0</v>
      </c>
      <c r="W1206">
        <v>0</v>
      </c>
      <c r="X1206">
        <v>1</v>
      </c>
      <c r="Z1206">
        <v>0</v>
      </c>
      <c r="AA1206">
        <v>10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1</v>
      </c>
      <c r="AH1206">
        <v>0</v>
      </c>
      <c r="AI1206" t="s">
        <v>601</v>
      </c>
      <c r="AJ1206">
        <v>30.255897000000001</v>
      </c>
      <c r="AK1206" t="s">
        <v>602</v>
      </c>
      <c r="AL1206">
        <v>-89.866382999999999</v>
      </c>
      <c r="AM1206">
        <v>100</v>
      </c>
      <c r="AN1206">
        <v>1400</v>
      </c>
      <c r="AO1206" t="s">
        <v>118</v>
      </c>
      <c r="AP1206">
        <v>-4</v>
      </c>
      <c r="AQ1206">
        <v>141</v>
      </c>
      <c r="AR1206">
        <v>0</v>
      </c>
      <c r="AZ1206">
        <v>1200</v>
      </c>
      <c r="BA1206">
        <v>1</v>
      </c>
      <c r="BB1206" t="str">
        <f t="shared" si="82"/>
        <v xml:space="preserve">N35DC   </v>
      </c>
      <c r="BC1206">
        <v>1</v>
      </c>
      <c r="BE1206">
        <v>0</v>
      </c>
      <c r="BF1206">
        <v>0</v>
      </c>
      <c r="BG1206">
        <v>0</v>
      </c>
      <c r="BH1206">
        <v>1500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"17:48:58.116"</f>
        <v>17:48:58.116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341</v>
      </c>
      <c r="CR1206">
        <v>0</v>
      </c>
      <c r="CW1206">
        <v>32477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"10/21/2020 17:48:50.183"</f>
        <v>10/21/2020 17:48:50.183</v>
      </c>
      <c r="C1207" t="str">
        <f t="shared" si="81"/>
        <v>FFDFD3C0</v>
      </c>
      <c r="D1207" t="s">
        <v>128</v>
      </c>
      <c r="E1207">
        <v>9</v>
      </c>
      <c r="H1207">
        <v>257</v>
      </c>
      <c r="I1207" t="s">
        <v>129</v>
      </c>
      <c r="J1207" t="s">
        <v>126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"17:48:58.109"</f>
        <v>17:48:58.109</v>
      </c>
      <c r="T1207" t="str">
        <f>"17:48:57.909"</f>
        <v>17:48:57.909</v>
      </c>
      <c r="U1207" t="str">
        <f t="shared" si="80"/>
        <v>A3E2C2</v>
      </c>
      <c r="V1207">
        <v>0</v>
      </c>
      <c r="W1207">
        <v>0</v>
      </c>
      <c r="X1207">
        <v>1</v>
      </c>
      <c r="Z1207">
        <v>0</v>
      </c>
      <c r="AA1207">
        <v>10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1</v>
      </c>
      <c r="AH1207">
        <v>0</v>
      </c>
      <c r="AI1207" t="s">
        <v>601</v>
      </c>
      <c r="AJ1207">
        <v>30.255897000000001</v>
      </c>
      <c r="AK1207" t="s">
        <v>602</v>
      </c>
      <c r="AL1207">
        <v>-89.866382999999999</v>
      </c>
      <c r="AM1207">
        <v>100</v>
      </c>
      <c r="AN1207">
        <v>1400</v>
      </c>
      <c r="AO1207" t="s">
        <v>118</v>
      </c>
      <c r="AP1207">
        <v>-4</v>
      </c>
      <c r="AQ1207">
        <v>141</v>
      </c>
      <c r="AR1207">
        <v>0</v>
      </c>
      <c r="AZ1207">
        <v>1200</v>
      </c>
      <c r="BA1207">
        <v>1</v>
      </c>
      <c r="BB1207" t="str">
        <f t="shared" si="82"/>
        <v xml:space="preserve">N35DC   </v>
      </c>
      <c r="BC1207">
        <v>1</v>
      </c>
      <c r="BE1207">
        <v>0</v>
      </c>
      <c r="BF1207">
        <v>0</v>
      </c>
      <c r="BG1207">
        <v>0</v>
      </c>
      <c r="BH1207">
        <v>1500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"17:48:58.116"</f>
        <v>17:48:58.116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341</v>
      </c>
      <c r="CR1207">
        <v>0</v>
      </c>
      <c r="CW1207">
        <v>32477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"10/21/2020 17:48:50.183"</f>
        <v>10/21/2020 17:48:50.183</v>
      </c>
      <c r="C1208" t="str">
        <f t="shared" si="81"/>
        <v>FFDFD3C0</v>
      </c>
      <c r="D1208" t="s">
        <v>124</v>
      </c>
      <c r="E1208">
        <v>2</v>
      </c>
      <c r="H1208">
        <v>14</v>
      </c>
      <c r="I1208" t="s">
        <v>125</v>
      </c>
      <c r="J1208" t="s">
        <v>126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"17:48:58.109"</f>
        <v>17:48:58.109</v>
      </c>
      <c r="T1208" t="str">
        <f>"17:48:57.909"</f>
        <v>17:48:57.909</v>
      </c>
      <c r="U1208" t="str">
        <f t="shared" si="80"/>
        <v>A3E2C2</v>
      </c>
      <c r="V1208">
        <v>0</v>
      </c>
      <c r="W1208">
        <v>0</v>
      </c>
      <c r="X1208">
        <v>1</v>
      </c>
      <c r="Z1208">
        <v>0</v>
      </c>
      <c r="AA1208">
        <v>10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1</v>
      </c>
      <c r="AH1208">
        <v>0</v>
      </c>
      <c r="AI1208" t="s">
        <v>601</v>
      </c>
      <c r="AJ1208">
        <v>30.255897000000001</v>
      </c>
      <c r="AK1208" t="s">
        <v>602</v>
      </c>
      <c r="AL1208">
        <v>-89.866382999999999</v>
      </c>
      <c r="AM1208">
        <v>100</v>
      </c>
      <c r="AN1208">
        <v>1400</v>
      </c>
      <c r="AO1208" t="s">
        <v>118</v>
      </c>
      <c r="AP1208">
        <v>-4</v>
      </c>
      <c r="AQ1208">
        <v>141</v>
      </c>
      <c r="AR1208">
        <v>0</v>
      </c>
      <c r="AZ1208">
        <v>1200</v>
      </c>
      <c r="BA1208">
        <v>1</v>
      </c>
      <c r="BB1208" t="str">
        <f t="shared" si="82"/>
        <v xml:space="preserve">N35DC   </v>
      </c>
      <c r="BC1208">
        <v>1</v>
      </c>
      <c r="BE1208">
        <v>0</v>
      </c>
      <c r="BF1208">
        <v>0</v>
      </c>
      <c r="BG1208">
        <v>0</v>
      </c>
      <c r="BH1208">
        <v>1500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"17:48:58.116"</f>
        <v>17:48:58.116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341</v>
      </c>
      <c r="CR1208">
        <v>0</v>
      </c>
      <c r="CW1208">
        <v>32477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"10/21/2020 17:48:50.183"</f>
        <v>10/21/2020 17:48:50.183</v>
      </c>
      <c r="C1209" t="str">
        <f t="shared" si="81"/>
        <v>FFDFD3C0</v>
      </c>
      <c r="D1209" t="s">
        <v>113</v>
      </c>
      <c r="E1209">
        <v>4</v>
      </c>
      <c r="H1209">
        <v>162</v>
      </c>
      <c r="I1209" t="s">
        <v>114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"17:48:58.109"</f>
        <v>17:48:58.109</v>
      </c>
      <c r="T1209" t="str">
        <f>"17:48:57.909"</f>
        <v>17:48:57.909</v>
      </c>
      <c r="U1209" t="str">
        <f t="shared" si="80"/>
        <v>A3E2C2</v>
      </c>
      <c r="V1209">
        <v>0</v>
      </c>
      <c r="W1209">
        <v>0</v>
      </c>
      <c r="X1209">
        <v>1</v>
      </c>
      <c r="Z1209">
        <v>0</v>
      </c>
      <c r="AA1209">
        <v>10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1</v>
      </c>
      <c r="AH1209">
        <v>0</v>
      </c>
      <c r="AI1209" t="s">
        <v>601</v>
      </c>
      <c r="AJ1209">
        <v>30.255897000000001</v>
      </c>
      <c r="AK1209" t="s">
        <v>602</v>
      </c>
      <c r="AL1209">
        <v>-89.866382999999999</v>
      </c>
      <c r="AM1209">
        <v>100</v>
      </c>
      <c r="AN1209">
        <v>1400</v>
      </c>
      <c r="AO1209" t="s">
        <v>118</v>
      </c>
      <c r="AP1209">
        <v>-4</v>
      </c>
      <c r="AQ1209">
        <v>141</v>
      </c>
      <c r="AR1209">
        <v>0</v>
      </c>
      <c r="AZ1209">
        <v>1200</v>
      </c>
      <c r="BA1209">
        <v>1</v>
      </c>
      <c r="BB1209" t="str">
        <f t="shared" si="82"/>
        <v xml:space="preserve">N35DC   </v>
      </c>
      <c r="BC1209">
        <v>1</v>
      </c>
      <c r="BE1209">
        <v>0</v>
      </c>
      <c r="BF1209">
        <v>0</v>
      </c>
      <c r="BG1209">
        <v>0</v>
      </c>
      <c r="BH1209">
        <v>1500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"17:48:58.116"</f>
        <v>17:48:58.116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341</v>
      </c>
      <c r="CR1209">
        <v>0</v>
      </c>
      <c r="CW1209">
        <v>32477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"10/21/2020 17:48:53.364"</f>
        <v>10/21/2020 17:48:53.364</v>
      </c>
      <c r="C1210" t="str">
        <f t="shared" si="81"/>
        <v>FFDFD3C0</v>
      </c>
      <c r="D1210" t="s">
        <v>133</v>
      </c>
      <c r="E1210">
        <v>1</v>
      </c>
      <c r="F1210">
        <v>1001</v>
      </c>
      <c r="G1210" t="s">
        <v>114</v>
      </c>
      <c r="J1210" t="s">
        <v>134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ref="S1210:T1214" si="86">"17:49:01.289"</f>
        <v>17:49:01.289</v>
      </c>
      <c r="T1210" t="str">
        <f t="shared" si="86"/>
        <v>17:49:01.289</v>
      </c>
      <c r="U1210" t="str">
        <f t="shared" si="80"/>
        <v>A3E2C2</v>
      </c>
      <c r="V1210">
        <v>0</v>
      </c>
      <c r="W1210">
        <v>0</v>
      </c>
      <c r="X1210">
        <v>1</v>
      </c>
      <c r="Z1210">
        <v>0</v>
      </c>
      <c r="AA1210">
        <v>10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1</v>
      </c>
      <c r="AH1210">
        <v>0</v>
      </c>
      <c r="AI1210" t="s">
        <v>603</v>
      </c>
      <c r="AJ1210">
        <v>30.257999999999999</v>
      </c>
      <c r="AK1210" t="s">
        <v>585</v>
      </c>
      <c r="AL1210">
        <v>-89.866446999999994</v>
      </c>
      <c r="AM1210">
        <v>100</v>
      </c>
      <c r="AN1210">
        <v>1400</v>
      </c>
      <c r="AO1210" t="s">
        <v>118</v>
      </c>
      <c r="AP1210">
        <v>-5</v>
      </c>
      <c r="AQ1210">
        <v>141</v>
      </c>
      <c r="AR1210">
        <v>0</v>
      </c>
      <c r="AZ1210">
        <v>1200</v>
      </c>
      <c r="BA1210">
        <v>1</v>
      </c>
      <c r="BB1210" t="str">
        <f t="shared" si="82"/>
        <v xml:space="preserve">N35DC   </v>
      </c>
      <c r="BC1210">
        <v>1</v>
      </c>
      <c r="BE1210">
        <v>0</v>
      </c>
      <c r="BF1210">
        <v>0</v>
      </c>
      <c r="BG1210">
        <v>0</v>
      </c>
      <c r="BH1210">
        <v>1475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"17:49:01.296"</f>
        <v>17:49:01.296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341</v>
      </c>
      <c r="CR1210">
        <v>0</v>
      </c>
      <c r="CW1210">
        <v>34902</v>
      </c>
      <c r="CY1210">
        <v>1</v>
      </c>
      <c r="CZ1210">
        <v>0</v>
      </c>
      <c r="DA1210">
        <v>0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"10/21/2020 17:48:53.364"</f>
        <v>10/21/2020 17:48:53.364</v>
      </c>
      <c r="C1211" t="str">
        <f t="shared" si="81"/>
        <v>FFDFD3C0</v>
      </c>
      <c r="D1211" t="s">
        <v>130</v>
      </c>
      <c r="E1211">
        <v>3</v>
      </c>
      <c r="F1211">
        <v>2003</v>
      </c>
      <c r="G1211" t="s">
        <v>131</v>
      </c>
      <c r="J1211" t="s">
        <v>132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86"/>
        <v>17:49:01.289</v>
      </c>
      <c r="T1211" t="str">
        <f t="shared" si="86"/>
        <v>17:49:01.289</v>
      </c>
      <c r="U1211" t="str">
        <f t="shared" si="80"/>
        <v>A3E2C2</v>
      </c>
      <c r="V1211">
        <v>0</v>
      </c>
      <c r="W1211">
        <v>0</v>
      </c>
      <c r="X1211">
        <v>1</v>
      </c>
      <c r="Z1211">
        <v>0</v>
      </c>
      <c r="AA1211">
        <v>10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1</v>
      </c>
      <c r="AH1211">
        <v>0</v>
      </c>
      <c r="AI1211" t="s">
        <v>603</v>
      </c>
      <c r="AJ1211">
        <v>30.257999999999999</v>
      </c>
      <c r="AK1211" t="s">
        <v>585</v>
      </c>
      <c r="AL1211">
        <v>-89.866446999999994</v>
      </c>
      <c r="AM1211">
        <v>100</v>
      </c>
      <c r="AN1211">
        <v>1400</v>
      </c>
      <c r="AO1211" t="s">
        <v>118</v>
      </c>
      <c r="AP1211">
        <v>-5</v>
      </c>
      <c r="AQ1211">
        <v>141</v>
      </c>
      <c r="AR1211">
        <v>0</v>
      </c>
      <c r="AZ1211">
        <v>1200</v>
      </c>
      <c r="BA1211">
        <v>1</v>
      </c>
      <c r="BB1211" t="str">
        <f t="shared" si="82"/>
        <v xml:space="preserve">N35DC   </v>
      </c>
      <c r="BC1211">
        <v>1</v>
      </c>
      <c r="BE1211">
        <v>0</v>
      </c>
      <c r="BF1211">
        <v>0</v>
      </c>
      <c r="BG1211">
        <v>0</v>
      </c>
      <c r="BH1211">
        <v>1475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"17:49:01.296"</f>
        <v>17:49:01.296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341</v>
      </c>
      <c r="CR1211">
        <v>0</v>
      </c>
      <c r="CW1211">
        <v>34902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"10/21/2020 17:48:53.364"</f>
        <v>10/21/2020 17:48:53.364</v>
      </c>
      <c r="C1212" t="str">
        <f t="shared" si="81"/>
        <v>FFDFD3C0</v>
      </c>
      <c r="D1212" t="s">
        <v>128</v>
      </c>
      <c r="E1212">
        <v>9</v>
      </c>
      <c r="H1212">
        <v>257</v>
      </c>
      <c r="I1212" t="s">
        <v>129</v>
      </c>
      <c r="J1212" t="s">
        <v>126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86"/>
        <v>17:49:01.289</v>
      </c>
      <c r="T1212" t="str">
        <f t="shared" si="86"/>
        <v>17:49:01.289</v>
      </c>
      <c r="U1212" t="str">
        <f t="shared" si="80"/>
        <v>A3E2C2</v>
      </c>
      <c r="V1212">
        <v>0</v>
      </c>
      <c r="W1212">
        <v>0</v>
      </c>
      <c r="X1212">
        <v>1</v>
      </c>
      <c r="Z1212">
        <v>0</v>
      </c>
      <c r="AA1212">
        <v>10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1</v>
      </c>
      <c r="AH1212">
        <v>0</v>
      </c>
      <c r="AI1212" t="s">
        <v>603</v>
      </c>
      <c r="AJ1212">
        <v>30.257999999999999</v>
      </c>
      <c r="AK1212" t="s">
        <v>585</v>
      </c>
      <c r="AL1212">
        <v>-89.866446999999994</v>
      </c>
      <c r="AM1212">
        <v>100</v>
      </c>
      <c r="AN1212">
        <v>1400</v>
      </c>
      <c r="AO1212" t="s">
        <v>118</v>
      </c>
      <c r="AP1212">
        <v>-5</v>
      </c>
      <c r="AQ1212">
        <v>141</v>
      </c>
      <c r="AR1212">
        <v>0</v>
      </c>
      <c r="AZ1212">
        <v>1200</v>
      </c>
      <c r="BA1212">
        <v>1</v>
      </c>
      <c r="BB1212" t="str">
        <f t="shared" si="82"/>
        <v xml:space="preserve">N35DC   </v>
      </c>
      <c r="BC1212">
        <v>1</v>
      </c>
      <c r="BE1212">
        <v>0</v>
      </c>
      <c r="BF1212">
        <v>0</v>
      </c>
      <c r="BG1212">
        <v>0</v>
      </c>
      <c r="BH1212">
        <v>1475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"17:49:01.296"</f>
        <v>17:49:01.296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341</v>
      </c>
      <c r="CR1212">
        <v>0</v>
      </c>
      <c r="CW1212">
        <v>34902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"10/21/2020 17:48:53.364"</f>
        <v>10/21/2020 17:48:53.364</v>
      </c>
      <c r="C1213" t="str">
        <f t="shared" si="81"/>
        <v>FFDFD3C0</v>
      </c>
      <c r="D1213" t="s">
        <v>124</v>
      </c>
      <c r="E1213">
        <v>2</v>
      </c>
      <c r="H1213">
        <v>14</v>
      </c>
      <c r="I1213" t="s">
        <v>125</v>
      </c>
      <c r="J1213" t="s">
        <v>126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86"/>
        <v>17:49:01.289</v>
      </c>
      <c r="T1213" t="str">
        <f t="shared" si="86"/>
        <v>17:49:01.289</v>
      </c>
      <c r="U1213" t="str">
        <f t="shared" si="80"/>
        <v>A3E2C2</v>
      </c>
      <c r="V1213">
        <v>0</v>
      </c>
      <c r="W1213">
        <v>0</v>
      </c>
      <c r="X1213">
        <v>1</v>
      </c>
      <c r="Z1213">
        <v>0</v>
      </c>
      <c r="AA1213">
        <v>10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1</v>
      </c>
      <c r="AH1213">
        <v>0</v>
      </c>
      <c r="AI1213" t="s">
        <v>603</v>
      </c>
      <c r="AJ1213">
        <v>30.257999999999999</v>
      </c>
      <c r="AK1213" t="s">
        <v>585</v>
      </c>
      <c r="AL1213">
        <v>-89.866446999999994</v>
      </c>
      <c r="AM1213">
        <v>100</v>
      </c>
      <c r="AN1213">
        <v>1400</v>
      </c>
      <c r="AO1213" t="s">
        <v>118</v>
      </c>
      <c r="AP1213">
        <v>-5</v>
      </c>
      <c r="AQ1213">
        <v>141</v>
      </c>
      <c r="AR1213">
        <v>0</v>
      </c>
      <c r="AZ1213">
        <v>1200</v>
      </c>
      <c r="BA1213">
        <v>1</v>
      </c>
      <c r="BB1213" t="str">
        <f t="shared" si="82"/>
        <v xml:space="preserve">N35DC   </v>
      </c>
      <c r="BC1213">
        <v>1</v>
      </c>
      <c r="BE1213">
        <v>0</v>
      </c>
      <c r="BF1213">
        <v>0</v>
      </c>
      <c r="BG1213">
        <v>0</v>
      </c>
      <c r="BH1213">
        <v>1475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"17:49:01.296"</f>
        <v>17:49:01.296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341</v>
      </c>
      <c r="CR1213">
        <v>0</v>
      </c>
      <c r="CW1213">
        <v>34902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"10/21/2020 17:48:53.364"</f>
        <v>10/21/2020 17:48:53.364</v>
      </c>
      <c r="C1214" t="str">
        <f t="shared" si="81"/>
        <v>FFDFD3C0</v>
      </c>
      <c r="D1214" t="s">
        <v>113</v>
      </c>
      <c r="E1214">
        <v>4</v>
      </c>
      <c r="H1214">
        <v>162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86"/>
        <v>17:49:01.289</v>
      </c>
      <c r="T1214" t="str">
        <f t="shared" si="86"/>
        <v>17:49:01.289</v>
      </c>
      <c r="U1214" t="str">
        <f t="shared" si="80"/>
        <v>A3E2C2</v>
      </c>
      <c r="V1214">
        <v>0</v>
      </c>
      <c r="W1214">
        <v>0</v>
      </c>
      <c r="X1214">
        <v>1</v>
      </c>
      <c r="Z1214">
        <v>0</v>
      </c>
      <c r="AA1214">
        <v>10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1</v>
      </c>
      <c r="AH1214">
        <v>0</v>
      </c>
      <c r="AI1214" t="s">
        <v>603</v>
      </c>
      <c r="AJ1214">
        <v>30.257999999999999</v>
      </c>
      <c r="AK1214" t="s">
        <v>585</v>
      </c>
      <c r="AL1214">
        <v>-89.866446999999994</v>
      </c>
      <c r="AM1214">
        <v>100</v>
      </c>
      <c r="AN1214">
        <v>1400</v>
      </c>
      <c r="AO1214" t="s">
        <v>118</v>
      </c>
      <c r="AP1214">
        <v>-5</v>
      </c>
      <c r="AQ1214">
        <v>141</v>
      </c>
      <c r="AR1214">
        <v>0</v>
      </c>
      <c r="AZ1214">
        <v>1200</v>
      </c>
      <c r="BA1214">
        <v>1</v>
      </c>
      <c r="BB1214" t="str">
        <f t="shared" si="82"/>
        <v xml:space="preserve">N35DC   </v>
      </c>
      <c r="BC1214">
        <v>1</v>
      </c>
      <c r="BE1214">
        <v>0</v>
      </c>
      <c r="BF1214">
        <v>0</v>
      </c>
      <c r="BG1214">
        <v>0</v>
      </c>
      <c r="BH1214">
        <v>1475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"17:49:01.296"</f>
        <v>17:49:01.296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341</v>
      </c>
      <c r="CR1214">
        <v>0</v>
      </c>
      <c r="CW1214">
        <v>34902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"10/21/2020 17:48:54.329"</f>
        <v>10/21/2020 17:48:54.329</v>
      </c>
      <c r="C1215" t="str">
        <f t="shared" si="81"/>
        <v>FFDFD3C0</v>
      </c>
      <c r="D1215" t="s">
        <v>130</v>
      </c>
      <c r="E1215">
        <v>3</v>
      </c>
      <c r="F1215">
        <v>2003</v>
      </c>
      <c r="G1215" t="s">
        <v>131</v>
      </c>
      <c r="J1215" t="s">
        <v>132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"17:49:02.266"</f>
        <v>17:49:02.266</v>
      </c>
      <c r="T1215" t="str">
        <f>"17:49:01.766"</f>
        <v>17:49:01.766</v>
      </c>
      <c r="U1215" t="str">
        <f t="shared" si="80"/>
        <v>A3E2C2</v>
      </c>
      <c r="V1215">
        <v>0</v>
      </c>
      <c r="W1215">
        <v>0</v>
      </c>
      <c r="X1215">
        <v>1</v>
      </c>
      <c r="Z1215">
        <v>0</v>
      </c>
      <c r="AA1215">
        <v>10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1</v>
      </c>
      <c r="AH1215">
        <v>0</v>
      </c>
      <c r="AI1215" t="s">
        <v>604</v>
      </c>
      <c r="AJ1215">
        <v>30.258621999999999</v>
      </c>
      <c r="AK1215" t="s">
        <v>605</v>
      </c>
      <c r="AL1215">
        <v>-89.866468999999995</v>
      </c>
      <c r="AM1215">
        <v>100</v>
      </c>
      <c r="AN1215">
        <v>1400</v>
      </c>
      <c r="AO1215" t="s">
        <v>118</v>
      </c>
      <c r="AP1215">
        <v>-5</v>
      </c>
      <c r="AQ1215">
        <v>141</v>
      </c>
      <c r="AR1215">
        <v>-64</v>
      </c>
      <c r="AZ1215">
        <v>1200</v>
      </c>
      <c r="BA1215">
        <v>1</v>
      </c>
      <c r="BB1215" t="str">
        <f t="shared" si="82"/>
        <v xml:space="preserve">N35DC   </v>
      </c>
      <c r="BC1215">
        <v>1</v>
      </c>
      <c r="BE1215">
        <v>0</v>
      </c>
      <c r="BF1215">
        <v>0</v>
      </c>
      <c r="BG1215">
        <v>0</v>
      </c>
      <c r="BH1215">
        <v>1475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"17:49:02.271"</f>
        <v>17:49:02.271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341</v>
      </c>
      <c r="CR1215">
        <v>0</v>
      </c>
      <c r="CW1215">
        <v>35587</v>
      </c>
      <c r="CY1215">
        <v>1</v>
      </c>
      <c r="CZ1215">
        <v>0</v>
      </c>
      <c r="DA1215">
        <v>0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"10/21/2020 17:48:54.329"</f>
        <v>10/21/2020 17:48:54.329</v>
      </c>
      <c r="C1216" t="str">
        <f t="shared" si="81"/>
        <v>FFDFD3C0</v>
      </c>
      <c r="D1216" t="s">
        <v>128</v>
      </c>
      <c r="E1216">
        <v>9</v>
      </c>
      <c r="H1216">
        <v>257</v>
      </c>
      <c r="I1216" t="s">
        <v>129</v>
      </c>
      <c r="J1216" t="s">
        <v>126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"17:49:02.266"</f>
        <v>17:49:02.266</v>
      </c>
      <c r="T1216" t="str">
        <f>"17:49:01.766"</f>
        <v>17:49:01.766</v>
      </c>
      <c r="U1216" t="str">
        <f t="shared" si="80"/>
        <v>A3E2C2</v>
      </c>
      <c r="V1216">
        <v>0</v>
      </c>
      <c r="W1216">
        <v>0</v>
      </c>
      <c r="X1216">
        <v>1</v>
      </c>
      <c r="Z1216">
        <v>0</v>
      </c>
      <c r="AA1216">
        <v>10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1</v>
      </c>
      <c r="AH1216">
        <v>0</v>
      </c>
      <c r="AI1216" t="s">
        <v>604</v>
      </c>
      <c r="AJ1216">
        <v>30.258621999999999</v>
      </c>
      <c r="AK1216" t="s">
        <v>605</v>
      </c>
      <c r="AL1216">
        <v>-89.866468999999995</v>
      </c>
      <c r="AM1216">
        <v>100</v>
      </c>
      <c r="AN1216">
        <v>1400</v>
      </c>
      <c r="AO1216" t="s">
        <v>118</v>
      </c>
      <c r="AP1216">
        <v>-5</v>
      </c>
      <c r="AQ1216">
        <v>141</v>
      </c>
      <c r="AR1216">
        <v>-64</v>
      </c>
      <c r="AZ1216">
        <v>1200</v>
      </c>
      <c r="BA1216">
        <v>1</v>
      </c>
      <c r="BB1216" t="str">
        <f t="shared" si="82"/>
        <v xml:space="preserve">N35DC   </v>
      </c>
      <c r="BC1216">
        <v>1</v>
      </c>
      <c r="BE1216">
        <v>0</v>
      </c>
      <c r="BF1216">
        <v>0</v>
      </c>
      <c r="BG1216">
        <v>0</v>
      </c>
      <c r="BH1216">
        <v>1475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"17:49:02.271"</f>
        <v>17:49:02.271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341</v>
      </c>
      <c r="CR1216">
        <v>0</v>
      </c>
      <c r="CW1216">
        <v>35587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"10/21/2020 17:48:54.329"</f>
        <v>10/21/2020 17:48:54.329</v>
      </c>
      <c r="C1217" t="str">
        <f t="shared" si="81"/>
        <v>FFDFD3C0</v>
      </c>
      <c r="D1217" t="s">
        <v>124</v>
      </c>
      <c r="E1217">
        <v>2</v>
      </c>
      <c r="H1217">
        <v>14</v>
      </c>
      <c r="I1217" t="s">
        <v>125</v>
      </c>
      <c r="J1217" t="s">
        <v>126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"17:49:02.266"</f>
        <v>17:49:02.266</v>
      </c>
      <c r="T1217" t="str">
        <f>"17:49:01.766"</f>
        <v>17:49:01.766</v>
      </c>
      <c r="U1217" t="str">
        <f t="shared" si="80"/>
        <v>A3E2C2</v>
      </c>
      <c r="V1217">
        <v>0</v>
      </c>
      <c r="W1217">
        <v>0</v>
      </c>
      <c r="X1217">
        <v>1</v>
      </c>
      <c r="Z1217">
        <v>0</v>
      </c>
      <c r="AA1217">
        <v>10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1</v>
      </c>
      <c r="AH1217">
        <v>0</v>
      </c>
      <c r="AI1217" t="s">
        <v>604</v>
      </c>
      <c r="AJ1217">
        <v>30.258621999999999</v>
      </c>
      <c r="AK1217" t="s">
        <v>605</v>
      </c>
      <c r="AL1217">
        <v>-89.866468999999995</v>
      </c>
      <c r="AM1217">
        <v>100</v>
      </c>
      <c r="AN1217">
        <v>1400</v>
      </c>
      <c r="AO1217" t="s">
        <v>118</v>
      </c>
      <c r="AP1217">
        <v>-5</v>
      </c>
      <c r="AQ1217">
        <v>141</v>
      </c>
      <c r="AR1217">
        <v>-64</v>
      </c>
      <c r="AZ1217">
        <v>1200</v>
      </c>
      <c r="BA1217">
        <v>1</v>
      </c>
      <c r="BB1217" t="str">
        <f t="shared" si="82"/>
        <v xml:space="preserve">N35DC   </v>
      </c>
      <c r="BC1217">
        <v>1</v>
      </c>
      <c r="BE1217">
        <v>0</v>
      </c>
      <c r="BF1217">
        <v>0</v>
      </c>
      <c r="BG1217">
        <v>0</v>
      </c>
      <c r="BH1217">
        <v>1475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"17:49:02.271"</f>
        <v>17:49:02.271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341</v>
      </c>
      <c r="CR1217">
        <v>0</v>
      </c>
      <c r="CW1217">
        <v>35587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"10/21/2020 17:48:54.329"</f>
        <v>10/21/2020 17:48:54.329</v>
      </c>
      <c r="C1218" t="str">
        <f t="shared" si="81"/>
        <v>FFDFD3C0</v>
      </c>
      <c r="D1218" t="s">
        <v>113</v>
      </c>
      <c r="E1218">
        <v>4</v>
      </c>
      <c r="H1218">
        <v>162</v>
      </c>
      <c r="I1218" t="s">
        <v>114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"17:49:02.266"</f>
        <v>17:49:02.266</v>
      </c>
      <c r="T1218" t="str">
        <f>"17:49:01.766"</f>
        <v>17:49:01.766</v>
      </c>
      <c r="U1218" t="str">
        <f t="shared" ref="U1218:U1281" si="87">"A3E2C2"</f>
        <v>A3E2C2</v>
      </c>
      <c r="V1218">
        <v>0</v>
      </c>
      <c r="W1218">
        <v>0</v>
      </c>
      <c r="X1218">
        <v>1</v>
      </c>
      <c r="Z1218">
        <v>0</v>
      </c>
      <c r="AA1218">
        <v>10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1</v>
      </c>
      <c r="AH1218">
        <v>0</v>
      </c>
      <c r="AI1218" t="s">
        <v>604</v>
      </c>
      <c r="AJ1218">
        <v>30.258621999999999</v>
      </c>
      <c r="AK1218" t="s">
        <v>605</v>
      </c>
      <c r="AL1218">
        <v>-89.866468999999995</v>
      </c>
      <c r="AM1218">
        <v>100</v>
      </c>
      <c r="AN1218">
        <v>1400</v>
      </c>
      <c r="AO1218" t="s">
        <v>118</v>
      </c>
      <c r="AP1218">
        <v>-5</v>
      </c>
      <c r="AQ1218">
        <v>141</v>
      </c>
      <c r="AR1218">
        <v>-64</v>
      </c>
      <c r="AZ1218">
        <v>1200</v>
      </c>
      <c r="BA1218">
        <v>1</v>
      </c>
      <c r="BB1218" t="str">
        <f t="shared" si="82"/>
        <v xml:space="preserve">N35DC   </v>
      </c>
      <c r="BC1218">
        <v>1</v>
      </c>
      <c r="BE1218">
        <v>0</v>
      </c>
      <c r="BF1218">
        <v>0</v>
      </c>
      <c r="BG1218">
        <v>0</v>
      </c>
      <c r="BH1218">
        <v>1475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"17:49:02.271"</f>
        <v>17:49:02.271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341</v>
      </c>
      <c r="CR1218">
        <v>0</v>
      </c>
      <c r="CW1218">
        <v>35587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"10/21/2020 17:48:54.329"</f>
        <v>10/21/2020 17:48:54.329</v>
      </c>
      <c r="C1219" t="str">
        <f t="shared" si="81"/>
        <v>FFDFD3C0</v>
      </c>
      <c r="D1219" t="s">
        <v>133</v>
      </c>
      <c r="E1219">
        <v>1</v>
      </c>
      <c r="F1219">
        <v>1001</v>
      </c>
      <c r="G1219" t="s">
        <v>114</v>
      </c>
      <c r="J1219" t="s">
        <v>134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"17:49:02.266"</f>
        <v>17:49:02.266</v>
      </c>
      <c r="T1219" t="str">
        <f>"17:49:01.766"</f>
        <v>17:49:01.766</v>
      </c>
      <c r="U1219" t="str">
        <f t="shared" si="87"/>
        <v>A3E2C2</v>
      </c>
      <c r="V1219">
        <v>0</v>
      </c>
      <c r="W1219">
        <v>0</v>
      </c>
      <c r="X1219">
        <v>1</v>
      </c>
      <c r="Z1219">
        <v>0</v>
      </c>
      <c r="AA1219">
        <v>10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1</v>
      </c>
      <c r="AH1219">
        <v>0</v>
      </c>
      <c r="AI1219" t="s">
        <v>604</v>
      </c>
      <c r="AJ1219">
        <v>30.258621999999999</v>
      </c>
      <c r="AK1219" t="s">
        <v>605</v>
      </c>
      <c r="AL1219">
        <v>-89.866468999999995</v>
      </c>
      <c r="AM1219">
        <v>100</v>
      </c>
      <c r="AN1219">
        <v>1400</v>
      </c>
      <c r="AO1219" t="s">
        <v>118</v>
      </c>
      <c r="AP1219">
        <v>-5</v>
      </c>
      <c r="AQ1219">
        <v>141</v>
      </c>
      <c r="AR1219">
        <v>-64</v>
      </c>
      <c r="AZ1219">
        <v>1200</v>
      </c>
      <c r="BA1219">
        <v>1</v>
      </c>
      <c r="BB1219" t="str">
        <f t="shared" si="82"/>
        <v xml:space="preserve">N35DC   </v>
      </c>
      <c r="BC1219">
        <v>1</v>
      </c>
      <c r="BE1219">
        <v>0</v>
      </c>
      <c r="BF1219">
        <v>0</v>
      </c>
      <c r="BG1219">
        <v>0</v>
      </c>
      <c r="BH1219">
        <v>1475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"17:49:02.271"</f>
        <v>17:49:02.271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341</v>
      </c>
      <c r="CR1219">
        <v>0</v>
      </c>
      <c r="CW1219">
        <v>35587</v>
      </c>
      <c r="CY1219">
        <v>1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"10/21/2020 17:48:57.242"</f>
        <v>10/21/2020 17:48:57.242</v>
      </c>
      <c r="C1220" t="str">
        <f t="shared" si="81"/>
        <v>FFDFD3C0</v>
      </c>
      <c r="D1220" t="s">
        <v>113</v>
      </c>
      <c r="E1220">
        <v>4</v>
      </c>
      <c r="H1220">
        <v>162</v>
      </c>
      <c r="I1220" t="s">
        <v>114</v>
      </c>
      <c r="J1220" t="s">
        <v>115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"17:49:05.164"</f>
        <v>17:49:05.164</v>
      </c>
      <c r="T1220" t="str">
        <f>"17:49:04.764"</f>
        <v>17:49:04.764</v>
      </c>
      <c r="U1220" t="str">
        <f t="shared" si="87"/>
        <v>A3E2C2</v>
      </c>
      <c r="V1220">
        <v>0</v>
      </c>
      <c r="W1220">
        <v>0</v>
      </c>
      <c r="X1220">
        <v>1</v>
      </c>
      <c r="Z1220">
        <v>0</v>
      </c>
      <c r="AA1220">
        <v>10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1</v>
      </c>
      <c r="AH1220">
        <v>0</v>
      </c>
      <c r="AI1220" t="s">
        <v>606</v>
      </c>
      <c r="AJ1220">
        <v>30.26051</v>
      </c>
      <c r="AK1220" t="s">
        <v>581</v>
      </c>
      <c r="AL1220">
        <v>-89.866555000000005</v>
      </c>
      <c r="AM1220">
        <v>100</v>
      </c>
      <c r="AN1220">
        <v>1400</v>
      </c>
      <c r="AO1220" t="s">
        <v>118</v>
      </c>
      <c r="AP1220">
        <v>-6</v>
      </c>
      <c r="AQ1220">
        <v>140</v>
      </c>
      <c r="AR1220">
        <v>-128</v>
      </c>
      <c r="AZ1220">
        <v>1200</v>
      </c>
      <c r="BA1220">
        <v>1</v>
      </c>
      <c r="BB1220" t="str">
        <f t="shared" si="82"/>
        <v xml:space="preserve">N35DC   </v>
      </c>
      <c r="BC1220">
        <v>1</v>
      </c>
      <c r="BE1220">
        <v>0</v>
      </c>
      <c r="BF1220">
        <v>0</v>
      </c>
      <c r="BG1220">
        <v>0</v>
      </c>
      <c r="BH1220">
        <v>1475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"17:49:05.165"</f>
        <v>17:49:05.165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341</v>
      </c>
      <c r="CR1220">
        <v>0</v>
      </c>
      <c r="CW1220">
        <v>37727</v>
      </c>
      <c r="CY1220">
        <v>1</v>
      </c>
      <c r="CZ1220">
        <v>0</v>
      </c>
      <c r="DA1220">
        <v>0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"10/21/2020 17:48:57.242"</f>
        <v>10/21/2020 17:48:57.242</v>
      </c>
      <c r="C1221" t="str">
        <f t="shared" si="81"/>
        <v>FFDFD3C0</v>
      </c>
      <c r="D1221" t="s">
        <v>133</v>
      </c>
      <c r="E1221">
        <v>1</v>
      </c>
      <c r="F1221">
        <v>1001</v>
      </c>
      <c r="G1221" t="s">
        <v>114</v>
      </c>
      <c r="J1221" t="s">
        <v>134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"17:49:05.164"</f>
        <v>17:49:05.164</v>
      </c>
      <c r="T1221" t="str">
        <f>"17:49:04.764"</f>
        <v>17:49:04.764</v>
      </c>
      <c r="U1221" t="str">
        <f t="shared" si="87"/>
        <v>A3E2C2</v>
      </c>
      <c r="V1221">
        <v>0</v>
      </c>
      <c r="W1221">
        <v>0</v>
      </c>
      <c r="X1221">
        <v>1</v>
      </c>
      <c r="Z1221">
        <v>0</v>
      </c>
      <c r="AA1221">
        <v>10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1</v>
      </c>
      <c r="AH1221">
        <v>0</v>
      </c>
      <c r="AI1221" t="s">
        <v>606</v>
      </c>
      <c r="AJ1221">
        <v>30.26051</v>
      </c>
      <c r="AK1221" t="s">
        <v>581</v>
      </c>
      <c r="AL1221">
        <v>-89.866555000000005</v>
      </c>
      <c r="AM1221">
        <v>100</v>
      </c>
      <c r="AN1221">
        <v>1400</v>
      </c>
      <c r="AO1221" t="s">
        <v>118</v>
      </c>
      <c r="AP1221">
        <v>-6</v>
      </c>
      <c r="AQ1221">
        <v>140</v>
      </c>
      <c r="AR1221">
        <v>-128</v>
      </c>
      <c r="AZ1221">
        <v>1200</v>
      </c>
      <c r="BA1221">
        <v>1</v>
      </c>
      <c r="BB1221" t="str">
        <f t="shared" si="82"/>
        <v xml:space="preserve">N35DC   </v>
      </c>
      <c r="BC1221">
        <v>1</v>
      </c>
      <c r="BE1221">
        <v>0</v>
      </c>
      <c r="BF1221">
        <v>0</v>
      </c>
      <c r="BG1221">
        <v>0</v>
      </c>
      <c r="BH1221">
        <v>1475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"17:49:05.165"</f>
        <v>17:49:05.165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341</v>
      </c>
      <c r="CR1221">
        <v>0</v>
      </c>
      <c r="CW1221">
        <v>37727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"10/21/2020 17:48:57.242"</f>
        <v>10/21/2020 17:48:57.242</v>
      </c>
      <c r="C1222" t="str">
        <f t="shared" si="81"/>
        <v>FFDFD3C0</v>
      </c>
      <c r="D1222" t="s">
        <v>130</v>
      </c>
      <c r="E1222">
        <v>3</v>
      </c>
      <c r="F1222">
        <v>2003</v>
      </c>
      <c r="G1222" t="s">
        <v>131</v>
      </c>
      <c r="J1222" t="s">
        <v>132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"17:49:05.164"</f>
        <v>17:49:05.164</v>
      </c>
      <c r="T1222" t="str">
        <f>"17:49:04.764"</f>
        <v>17:49:04.764</v>
      </c>
      <c r="U1222" t="str">
        <f t="shared" si="87"/>
        <v>A3E2C2</v>
      </c>
      <c r="V1222">
        <v>0</v>
      </c>
      <c r="W1222">
        <v>0</v>
      </c>
      <c r="X1222">
        <v>1</v>
      </c>
      <c r="Z1222">
        <v>0</v>
      </c>
      <c r="AA1222">
        <v>10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1</v>
      </c>
      <c r="AH1222">
        <v>0</v>
      </c>
      <c r="AI1222" t="s">
        <v>606</v>
      </c>
      <c r="AJ1222">
        <v>30.26051</v>
      </c>
      <c r="AK1222" t="s">
        <v>581</v>
      </c>
      <c r="AL1222">
        <v>-89.866555000000005</v>
      </c>
      <c r="AM1222">
        <v>100</v>
      </c>
      <c r="AN1222">
        <v>1400</v>
      </c>
      <c r="AO1222" t="s">
        <v>118</v>
      </c>
      <c r="AP1222">
        <v>-6</v>
      </c>
      <c r="AQ1222">
        <v>140</v>
      </c>
      <c r="AR1222">
        <v>-128</v>
      </c>
      <c r="AZ1222">
        <v>1200</v>
      </c>
      <c r="BA1222">
        <v>1</v>
      </c>
      <c r="BB1222" t="str">
        <f t="shared" si="82"/>
        <v xml:space="preserve">N35DC   </v>
      </c>
      <c r="BC1222">
        <v>1</v>
      </c>
      <c r="BE1222">
        <v>0</v>
      </c>
      <c r="BF1222">
        <v>0</v>
      </c>
      <c r="BG1222">
        <v>0</v>
      </c>
      <c r="BH1222">
        <v>1475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"17:49:05.165"</f>
        <v>17:49:05.165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341</v>
      </c>
      <c r="CR1222">
        <v>0</v>
      </c>
      <c r="CW1222">
        <v>37727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"10/21/2020 17:48:57.242"</f>
        <v>10/21/2020 17:48:57.242</v>
      </c>
      <c r="C1223" t="str">
        <f t="shared" si="81"/>
        <v>FFDFD3C0</v>
      </c>
      <c r="D1223" t="s">
        <v>128</v>
      </c>
      <c r="E1223">
        <v>9</v>
      </c>
      <c r="H1223">
        <v>257</v>
      </c>
      <c r="I1223" t="s">
        <v>129</v>
      </c>
      <c r="J1223" t="s">
        <v>126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"17:49:05.164"</f>
        <v>17:49:05.164</v>
      </c>
      <c r="T1223" t="str">
        <f>"17:49:04.764"</f>
        <v>17:49:04.764</v>
      </c>
      <c r="U1223" t="str">
        <f t="shared" si="87"/>
        <v>A3E2C2</v>
      </c>
      <c r="V1223">
        <v>0</v>
      </c>
      <c r="W1223">
        <v>0</v>
      </c>
      <c r="X1223">
        <v>1</v>
      </c>
      <c r="Z1223">
        <v>0</v>
      </c>
      <c r="AA1223">
        <v>10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1</v>
      </c>
      <c r="AH1223">
        <v>0</v>
      </c>
      <c r="AI1223" t="s">
        <v>606</v>
      </c>
      <c r="AJ1223">
        <v>30.26051</v>
      </c>
      <c r="AK1223" t="s">
        <v>581</v>
      </c>
      <c r="AL1223">
        <v>-89.866555000000005</v>
      </c>
      <c r="AM1223">
        <v>100</v>
      </c>
      <c r="AN1223">
        <v>1400</v>
      </c>
      <c r="AO1223" t="s">
        <v>118</v>
      </c>
      <c r="AP1223">
        <v>-6</v>
      </c>
      <c r="AQ1223">
        <v>140</v>
      </c>
      <c r="AR1223">
        <v>-128</v>
      </c>
      <c r="AZ1223">
        <v>1200</v>
      </c>
      <c r="BA1223">
        <v>1</v>
      </c>
      <c r="BB1223" t="str">
        <f t="shared" si="82"/>
        <v xml:space="preserve">N35DC   </v>
      </c>
      <c r="BC1223">
        <v>1</v>
      </c>
      <c r="BE1223">
        <v>0</v>
      </c>
      <c r="BF1223">
        <v>0</v>
      </c>
      <c r="BG1223">
        <v>0</v>
      </c>
      <c r="BH1223">
        <v>1475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"17:49:05.165"</f>
        <v>17:49:05.165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341</v>
      </c>
      <c r="CR1223">
        <v>0</v>
      </c>
      <c r="CW1223">
        <v>37727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"10/21/2020 17:48:57.242"</f>
        <v>10/21/2020 17:48:57.242</v>
      </c>
      <c r="C1224" t="str">
        <f t="shared" si="81"/>
        <v>FFDFD3C0</v>
      </c>
      <c r="D1224" t="s">
        <v>124</v>
      </c>
      <c r="E1224">
        <v>2</v>
      </c>
      <c r="H1224">
        <v>14</v>
      </c>
      <c r="I1224" t="s">
        <v>125</v>
      </c>
      <c r="J1224" t="s">
        <v>126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"17:49:05.164"</f>
        <v>17:49:05.164</v>
      </c>
      <c r="T1224" t="str">
        <f>"17:49:04.764"</f>
        <v>17:49:04.764</v>
      </c>
      <c r="U1224" t="str">
        <f t="shared" si="87"/>
        <v>A3E2C2</v>
      </c>
      <c r="V1224">
        <v>0</v>
      </c>
      <c r="W1224">
        <v>0</v>
      </c>
      <c r="X1224">
        <v>1</v>
      </c>
      <c r="Z1224">
        <v>0</v>
      </c>
      <c r="AA1224">
        <v>10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1</v>
      </c>
      <c r="AH1224">
        <v>0</v>
      </c>
      <c r="AI1224" t="s">
        <v>606</v>
      </c>
      <c r="AJ1224">
        <v>30.26051</v>
      </c>
      <c r="AK1224" t="s">
        <v>581</v>
      </c>
      <c r="AL1224">
        <v>-89.866555000000005</v>
      </c>
      <c r="AM1224">
        <v>100</v>
      </c>
      <c r="AN1224">
        <v>1400</v>
      </c>
      <c r="AO1224" t="s">
        <v>118</v>
      </c>
      <c r="AP1224">
        <v>-6</v>
      </c>
      <c r="AQ1224">
        <v>140</v>
      </c>
      <c r="AR1224">
        <v>-128</v>
      </c>
      <c r="AZ1224">
        <v>1200</v>
      </c>
      <c r="BA1224">
        <v>1</v>
      </c>
      <c r="BB1224" t="str">
        <f t="shared" si="82"/>
        <v xml:space="preserve">N35DC   </v>
      </c>
      <c r="BC1224">
        <v>1</v>
      </c>
      <c r="BE1224">
        <v>0</v>
      </c>
      <c r="BF1224">
        <v>0</v>
      </c>
      <c r="BG1224">
        <v>0</v>
      </c>
      <c r="BH1224">
        <v>1475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"17:49:05.165"</f>
        <v>17:49:05.165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341</v>
      </c>
      <c r="CR1224">
        <v>0</v>
      </c>
      <c r="CW1224">
        <v>37727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"10/21/2020 17:48:58.172"</f>
        <v>10/21/2020 17:48:58.172</v>
      </c>
      <c r="C1225" t="str">
        <f t="shared" si="81"/>
        <v>FFDFD3C0</v>
      </c>
      <c r="D1225" t="s">
        <v>130</v>
      </c>
      <c r="E1225">
        <v>3</v>
      </c>
      <c r="F1225">
        <v>2003</v>
      </c>
      <c r="G1225" t="s">
        <v>131</v>
      </c>
      <c r="J1225" t="s">
        <v>132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"17:49:06.094"</f>
        <v>17:49:06.094</v>
      </c>
      <c r="T1225" t="str">
        <f>"17:49:05.894"</f>
        <v>17:49:05.894</v>
      </c>
      <c r="U1225" t="str">
        <f t="shared" si="87"/>
        <v>A3E2C2</v>
      </c>
      <c r="V1225">
        <v>0</v>
      </c>
      <c r="W1225">
        <v>0</v>
      </c>
      <c r="X1225">
        <v>1</v>
      </c>
      <c r="Z1225">
        <v>0</v>
      </c>
      <c r="AA1225">
        <v>10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1</v>
      </c>
      <c r="AH1225">
        <v>0</v>
      </c>
      <c r="AI1225" t="s">
        <v>607</v>
      </c>
      <c r="AJ1225">
        <v>30.261111</v>
      </c>
      <c r="AK1225" t="s">
        <v>608</v>
      </c>
      <c r="AL1225">
        <v>-89.866597999999996</v>
      </c>
      <c r="AM1225">
        <v>100</v>
      </c>
      <c r="AN1225">
        <v>1400</v>
      </c>
      <c r="AO1225" t="s">
        <v>118</v>
      </c>
      <c r="AP1225">
        <v>-6</v>
      </c>
      <c r="AQ1225">
        <v>140</v>
      </c>
      <c r="AR1225">
        <v>-192</v>
      </c>
      <c r="AZ1225">
        <v>1200</v>
      </c>
      <c r="BA1225">
        <v>1</v>
      </c>
      <c r="BB1225" t="str">
        <f t="shared" si="82"/>
        <v xml:space="preserve">N35DC   </v>
      </c>
      <c r="BC1225">
        <v>1</v>
      </c>
      <c r="BE1225">
        <v>0</v>
      </c>
      <c r="BF1225">
        <v>0</v>
      </c>
      <c r="BG1225">
        <v>0</v>
      </c>
      <c r="BH1225">
        <v>1475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"17:49:06.095"</f>
        <v>17:49:06.095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341</v>
      </c>
      <c r="CR1225">
        <v>0</v>
      </c>
      <c r="CW1225">
        <v>38442</v>
      </c>
      <c r="CY1225">
        <v>1</v>
      </c>
      <c r="CZ1225">
        <v>0</v>
      </c>
      <c r="DA1225">
        <v>0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"10/21/2020 17:48:58.172"</f>
        <v>10/21/2020 17:48:58.172</v>
      </c>
      <c r="C1226" t="str">
        <f t="shared" ref="C1226:C1289" si="88">"FFDFD3C0"</f>
        <v>FFDFD3C0</v>
      </c>
      <c r="D1226" t="s">
        <v>128</v>
      </c>
      <c r="E1226">
        <v>9</v>
      </c>
      <c r="H1226">
        <v>257</v>
      </c>
      <c r="I1226" t="s">
        <v>129</v>
      </c>
      <c r="J1226" t="s">
        <v>126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"17:49:06.094"</f>
        <v>17:49:06.094</v>
      </c>
      <c r="T1226" t="str">
        <f>"17:49:05.894"</f>
        <v>17:49:05.894</v>
      </c>
      <c r="U1226" t="str">
        <f t="shared" si="87"/>
        <v>A3E2C2</v>
      </c>
      <c r="V1226">
        <v>0</v>
      </c>
      <c r="W1226">
        <v>0</v>
      </c>
      <c r="X1226">
        <v>1</v>
      </c>
      <c r="Z1226">
        <v>0</v>
      </c>
      <c r="AA1226">
        <v>10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1</v>
      </c>
      <c r="AH1226">
        <v>0</v>
      </c>
      <c r="AI1226" t="s">
        <v>607</v>
      </c>
      <c r="AJ1226">
        <v>30.261111</v>
      </c>
      <c r="AK1226" t="s">
        <v>608</v>
      </c>
      <c r="AL1226">
        <v>-89.866597999999996</v>
      </c>
      <c r="AM1226">
        <v>100</v>
      </c>
      <c r="AN1226">
        <v>1400</v>
      </c>
      <c r="AO1226" t="s">
        <v>118</v>
      </c>
      <c r="AP1226">
        <v>-6</v>
      </c>
      <c r="AQ1226">
        <v>140</v>
      </c>
      <c r="AR1226">
        <v>-192</v>
      </c>
      <c r="AZ1226">
        <v>1200</v>
      </c>
      <c r="BA1226">
        <v>1</v>
      </c>
      <c r="BB1226" t="str">
        <f t="shared" ref="BB1226:BB1289" si="89">"N35DC   "</f>
        <v xml:space="preserve">N35DC   </v>
      </c>
      <c r="BC1226">
        <v>1</v>
      </c>
      <c r="BE1226">
        <v>0</v>
      </c>
      <c r="BF1226">
        <v>0</v>
      </c>
      <c r="BG1226">
        <v>0</v>
      </c>
      <c r="BH1226">
        <v>1475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"17:49:06.095"</f>
        <v>17:49:06.095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341</v>
      </c>
      <c r="CR1226">
        <v>0</v>
      </c>
      <c r="CW1226">
        <v>38442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"10/21/2020 17:48:58.172"</f>
        <v>10/21/2020 17:48:58.172</v>
      </c>
      <c r="C1227" t="str">
        <f t="shared" si="88"/>
        <v>FFDFD3C0</v>
      </c>
      <c r="D1227" t="s">
        <v>124</v>
      </c>
      <c r="E1227">
        <v>2</v>
      </c>
      <c r="H1227">
        <v>14</v>
      </c>
      <c r="I1227" t="s">
        <v>125</v>
      </c>
      <c r="J1227" t="s">
        <v>126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"17:49:06.094"</f>
        <v>17:49:06.094</v>
      </c>
      <c r="T1227" t="str">
        <f>"17:49:05.894"</f>
        <v>17:49:05.894</v>
      </c>
      <c r="U1227" t="str">
        <f t="shared" si="87"/>
        <v>A3E2C2</v>
      </c>
      <c r="V1227">
        <v>0</v>
      </c>
      <c r="W1227">
        <v>0</v>
      </c>
      <c r="X1227">
        <v>1</v>
      </c>
      <c r="Z1227">
        <v>0</v>
      </c>
      <c r="AA1227">
        <v>10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1</v>
      </c>
      <c r="AH1227">
        <v>0</v>
      </c>
      <c r="AI1227" t="s">
        <v>607</v>
      </c>
      <c r="AJ1227">
        <v>30.261111</v>
      </c>
      <c r="AK1227" t="s">
        <v>608</v>
      </c>
      <c r="AL1227">
        <v>-89.866597999999996</v>
      </c>
      <c r="AM1227">
        <v>100</v>
      </c>
      <c r="AN1227">
        <v>1400</v>
      </c>
      <c r="AO1227" t="s">
        <v>118</v>
      </c>
      <c r="AP1227">
        <v>-6</v>
      </c>
      <c r="AQ1227">
        <v>140</v>
      </c>
      <c r="AR1227">
        <v>-192</v>
      </c>
      <c r="AZ1227">
        <v>1200</v>
      </c>
      <c r="BA1227">
        <v>1</v>
      </c>
      <c r="BB1227" t="str">
        <f t="shared" si="89"/>
        <v xml:space="preserve">N35DC   </v>
      </c>
      <c r="BC1227">
        <v>1</v>
      </c>
      <c r="BE1227">
        <v>0</v>
      </c>
      <c r="BF1227">
        <v>0</v>
      </c>
      <c r="BG1227">
        <v>0</v>
      </c>
      <c r="BH1227">
        <v>1475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"17:49:06.095"</f>
        <v>17:49:06.095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341</v>
      </c>
      <c r="CR1227">
        <v>0</v>
      </c>
      <c r="CW1227">
        <v>38442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"10/21/2020 17:48:58.172"</f>
        <v>10/21/2020 17:48:58.172</v>
      </c>
      <c r="C1228" t="str">
        <f t="shared" si="88"/>
        <v>FFDFD3C0</v>
      </c>
      <c r="D1228" t="s">
        <v>133</v>
      </c>
      <c r="E1228">
        <v>1</v>
      </c>
      <c r="F1228">
        <v>1001</v>
      </c>
      <c r="G1228" t="s">
        <v>114</v>
      </c>
      <c r="J1228" t="s">
        <v>134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"17:49:06.094"</f>
        <v>17:49:06.094</v>
      </c>
      <c r="T1228" t="str">
        <f>"17:49:05.894"</f>
        <v>17:49:05.894</v>
      </c>
      <c r="U1228" t="str">
        <f t="shared" si="87"/>
        <v>A3E2C2</v>
      </c>
      <c r="V1228">
        <v>0</v>
      </c>
      <c r="W1228">
        <v>0</v>
      </c>
      <c r="X1228">
        <v>1</v>
      </c>
      <c r="Z1228">
        <v>0</v>
      </c>
      <c r="AA1228">
        <v>10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1</v>
      </c>
      <c r="AH1228">
        <v>0</v>
      </c>
      <c r="AI1228" t="s">
        <v>607</v>
      </c>
      <c r="AJ1228">
        <v>30.261111</v>
      </c>
      <c r="AK1228" t="s">
        <v>608</v>
      </c>
      <c r="AL1228">
        <v>-89.866597999999996</v>
      </c>
      <c r="AM1228">
        <v>100</v>
      </c>
      <c r="AN1228">
        <v>1400</v>
      </c>
      <c r="AO1228" t="s">
        <v>118</v>
      </c>
      <c r="AP1228">
        <v>-6</v>
      </c>
      <c r="AQ1228">
        <v>140</v>
      </c>
      <c r="AR1228">
        <v>-192</v>
      </c>
      <c r="AZ1228">
        <v>1200</v>
      </c>
      <c r="BA1228">
        <v>1</v>
      </c>
      <c r="BB1228" t="str">
        <f t="shared" si="89"/>
        <v xml:space="preserve">N35DC   </v>
      </c>
      <c r="BC1228">
        <v>1</v>
      </c>
      <c r="BE1228">
        <v>0</v>
      </c>
      <c r="BF1228">
        <v>0</v>
      </c>
      <c r="BG1228">
        <v>0</v>
      </c>
      <c r="BH1228">
        <v>1475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"17:49:06.095"</f>
        <v>17:49:06.095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341</v>
      </c>
      <c r="CR1228">
        <v>0</v>
      </c>
      <c r="CW1228">
        <v>38442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"10/21/2020 17:48:58.172"</f>
        <v>10/21/2020 17:48:58.172</v>
      </c>
      <c r="C1229" t="str">
        <f t="shared" si="88"/>
        <v>FFDFD3C0</v>
      </c>
      <c r="D1229" t="s">
        <v>113</v>
      </c>
      <c r="E1229">
        <v>4</v>
      </c>
      <c r="H1229">
        <v>162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"17:49:06.094"</f>
        <v>17:49:06.094</v>
      </c>
      <c r="T1229" t="str">
        <f>"17:49:05.894"</f>
        <v>17:49:05.894</v>
      </c>
      <c r="U1229" t="str">
        <f t="shared" si="87"/>
        <v>A3E2C2</v>
      </c>
      <c r="V1229">
        <v>0</v>
      </c>
      <c r="W1229">
        <v>0</v>
      </c>
      <c r="X1229">
        <v>1</v>
      </c>
      <c r="Z1229">
        <v>0</v>
      </c>
      <c r="AA1229">
        <v>10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1</v>
      </c>
      <c r="AH1229">
        <v>0</v>
      </c>
      <c r="AI1229" t="s">
        <v>607</v>
      </c>
      <c r="AJ1229">
        <v>30.261111</v>
      </c>
      <c r="AK1229" t="s">
        <v>608</v>
      </c>
      <c r="AL1229">
        <v>-89.866597999999996</v>
      </c>
      <c r="AM1229">
        <v>100</v>
      </c>
      <c r="AN1229">
        <v>1400</v>
      </c>
      <c r="AO1229" t="s">
        <v>118</v>
      </c>
      <c r="AP1229">
        <v>-6</v>
      </c>
      <c r="AQ1229">
        <v>140</v>
      </c>
      <c r="AR1229">
        <v>-192</v>
      </c>
      <c r="AZ1229">
        <v>1200</v>
      </c>
      <c r="BA1229">
        <v>1</v>
      </c>
      <c r="BB1229" t="str">
        <f t="shared" si="89"/>
        <v xml:space="preserve">N35DC   </v>
      </c>
      <c r="BC1229">
        <v>1</v>
      </c>
      <c r="BE1229">
        <v>0</v>
      </c>
      <c r="BF1229">
        <v>0</v>
      </c>
      <c r="BG1229">
        <v>0</v>
      </c>
      <c r="BH1229">
        <v>1475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"17:49:06.095"</f>
        <v>17:49:06.095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341</v>
      </c>
      <c r="CR1229">
        <v>0</v>
      </c>
      <c r="CW1229">
        <v>38442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"10/21/2020 17:49:01.363"</f>
        <v>10/21/2020 17:49:01.363</v>
      </c>
      <c r="C1230" t="str">
        <f t="shared" si="88"/>
        <v>FFDFD3C0</v>
      </c>
      <c r="D1230" t="s">
        <v>128</v>
      </c>
      <c r="E1230">
        <v>9</v>
      </c>
      <c r="H1230">
        <v>257</v>
      </c>
      <c r="I1230" t="s">
        <v>129</v>
      </c>
      <c r="J1230" t="s">
        <v>126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"17:49:09.305"</f>
        <v>17:49:09.305</v>
      </c>
      <c r="T1230" t="str">
        <f>"17:49:08.905"</f>
        <v>17:49:08.905</v>
      </c>
      <c r="U1230" t="str">
        <f t="shared" si="87"/>
        <v>A3E2C2</v>
      </c>
      <c r="V1230">
        <v>0</v>
      </c>
      <c r="W1230">
        <v>0</v>
      </c>
      <c r="X1230">
        <v>1</v>
      </c>
      <c r="Z1230">
        <v>0</v>
      </c>
      <c r="AA1230">
        <v>10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1</v>
      </c>
      <c r="AH1230">
        <v>0</v>
      </c>
      <c r="AI1230" t="s">
        <v>609</v>
      </c>
      <c r="AJ1230">
        <v>30.263171</v>
      </c>
      <c r="AK1230" t="s">
        <v>610</v>
      </c>
      <c r="AL1230">
        <v>-89.866704999999996</v>
      </c>
      <c r="AM1230">
        <v>100</v>
      </c>
      <c r="AN1230">
        <v>1400</v>
      </c>
      <c r="AO1230" t="s">
        <v>118</v>
      </c>
      <c r="AP1230">
        <v>-5</v>
      </c>
      <c r="AQ1230">
        <v>141</v>
      </c>
      <c r="AR1230">
        <v>-512</v>
      </c>
      <c r="AZ1230">
        <v>1200</v>
      </c>
      <c r="BA1230">
        <v>1</v>
      </c>
      <c r="BB1230" t="str">
        <f t="shared" si="89"/>
        <v xml:space="preserve">N35DC   </v>
      </c>
      <c r="BC1230">
        <v>1</v>
      </c>
      <c r="BE1230">
        <v>0</v>
      </c>
      <c r="BF1230">
        <v>0</v>
      </c>
      <c r="BG1230">
        <v>0</v>
      </c>
      <c r="BH1230">
        <v>1475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"17:49:09.305"</f>
        <v>17:49:09.305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16</v>
      </c>
      <c r="CR1230">
        <v>0</v>
      </c>
      <c r="CW1230">
        <v>5708798</v>
      </c>
      <c r="CY1230">
        <v>1</v>
      </c>
      <c r="CZ1230">
        <v>0</v>
      </c>
      <c r="DA1230">
        <v>0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"10/21/2020 17:49:01.363"</f>
        <v>10/21/2020 17:49:01.363</v>
      </c>
      <c r="C1231" t="str">
        <f t="shared" si="88"/>
        <v>FFDFD3C0</v>
      </c>
      <c r="D1231" t="s">
        <v>133</v>
      </c>
      <c r="E1231">
        <v>1</v>
      </c>
      <c r="F1231">
        <v>1001</v>
      </c>
      <c r="G1231" t="s">
        <v>114</v>
      </c>
      <c r="J1231" t="s">
        <v>134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"17:49:09.305"</f>
        <v>17:49:09.305</v>
      </c>
      <c r="T1231" t="str">
        <f>"17:49:08.905"</f>
        <v>17:49:08.905</v>
      </c>
      <c r="U1231" t="str">
        <f t="shared" si="87"/>
        <v>A3E2C2</v>
      </c>
      <c r="V1231">
        <v>0</v>
      </c>
      <c r="W1231">
        <v>0</v>
      </c>
      <c r="X1231">
        <v>1</v>
      </c>
      <c r="Z1231">
        <v>0</v>
      </c>
      <c r="AA1231">
        <v>10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1</v>
      </c>
      <c r="AH1231">
        <v>0</v>
      </c>
      <c r="AI1231" t="s">
        <v>609</v>
      </c>
      <c r="AJ1231">
        <v>30.263171</v>
      </c>
      <c r="AK1231" t="s">
        <v>610</v>
      </c>
      <c r="AL1231">
        <v>-89.866704999999996</v>
      </c>
      <c r="AM1231">
        <v>100</v>
      </c>
      <c r="AN1231">
        <v>1400</v>
      </c>
      <c r="AO1231" t="s">
        <v>118</v>
      </c>
      <c r="AP1231">
        <v>-5</v>
      </c>
      <c r="AQ1231">
        <v>141</v>
      </c>
      <c r="AR1231">
        <v>-512</v>
      </c>
      <c r="AZ1231">
        <v>1200</v>
      </c>
      <c r="BA1231">
        <v>1</v>
      </c>
      <c r="BB1231" t="str">
        <f t="shared" si="89"/>
        <v xml:space="preserve">N35DC   </v>
      </c>
      <c r="BC1231">
        <v>1</v>
      </c>
      <c r="BE1231">
        <v>0</v>
      </c>
      <c r="BF1231">
        <v>0</v>
      </c>
      <c r="BG1231">
        <v>0</v>
      </c>
      <c r="BH1231">
        <v>1475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"17:49:09.305"</f>
        <v>17:49:09.305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16</v>
      </c>
      <c r="CR1231">
        <v>0</v>
      </c>
      <c r="CW1231">
        <v>5708798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"10/21/2020 17:49:01.363"</f>
        <v>10/21/2020 17:49:01.363</v>
      </c>
      <c r="C1232" t="str">
        <f t="shared" si="88"/>
        <v>FFDFD3C0</v>
      </c>
      <c r="D1232" t="s">
        <v>124</v>
      </c>
      <c r="E1232">
        <v>2</v>
      </c>
      <c r="H1232">
        <v>14</v>
      </c>
      <c r="I1232" t="s">
        <v>125</v>
      </c>
      <c r="J1232" t="s">
        <v>126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"17:49:09.305"</f>
        <v>17:49:09.305</v>
      </c>
      <c r="U1232" t="str">
        <f t="shared" si="87"/>
        <v>A3E2C2</v>
      </c>
      <c r="V1232">
        <v>0</v>
      </c>
      <c r="W1232">
        <v>0</v>
      </c>
      <c r="X1232">
        <v>1</v>
      </c>
      <c r="Z1232">
        <v>0</v>
      </c>
      <c r="AA1232">
        <v>10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1</v>
      </c>
      <c r="AH1232">
        <v>0</v>
      </c>
      <c r="AI1232" t="s">
        <v>609</v>
      </c>
      <c r="AJ1232">
        <v>30.263171</v>
      </c>
      <c r="AK1232" t="s">
        <v>610</v>
      </c>
      <c r="AL1232">
        <v>-89.866704999999996</v>
      </c>
      <c r="AM1232">
        <v>100</v>
      </c>
      <c r="AN1232">
        <v>1400</v>
      </c>
      <c r="AO1232" t="s">
        <v>118</v>
      </c>
      <c r="AP1232">
        <v>-4</v>
      </c>
      <c r="AQ1232">
        <v>142</v>
      </c>
      <c r="AR1232">
        <v>-448</v>
      </c>
      <c r="AZ1232">
        <v>1200</v>
      </c>
      <c r="BA1232">
        <v>1</v>
      </c>
      <c r="BB1232" t="str">
        <f t="shared" si="89"/>
        <v xml:space="preserve">N35DC   </v>
      </c>
      <c r="BC1232">
        <v>1</v>
      </c>
      <c r="BE1232">
        <v>0</v>
      </c>
      <c r="BF1232">
        <v>0</v>
      </c>
      <c r="BG1232">
        <v>0</v>
      </c>
      <c r="BH1232">
        <v>1475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"17:49:09.305"</f>
        <v>17:49:09.305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5</v>
      </c>
      <c r="CP1232" t="s">
        <v>119</v>
      </c>
      <c r="CQ1232">
        <v>706</v>
      </c>
      <c r="CR1232">
        <v>0</v>
      </c>
      <c r="CW1232">
        <v>14625270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"10/21/2020 17:49:01.363"</f>
        <v>10/21/2020 17:49:01.363</v>
      </c>
      <c r="C1233" t="str">
        <f t="shared" si="88"/>
        <v>FFDFD3C0</v>
      </c>
      <c r="D1233" t="s">
        <v>113</v>
      </c>
      <c r="E1233">
        <v>4</v>
      </c>
      <c r="H1233">
        <v>162</v>
      </c>
      <c r="I1233" t="s">
        <v>114</v>
      </c>
      <c r="J1233" t="s">
        <v>115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"17:49:09.305"</f>
        <v>17:49:09.305</v>
      </c>
      <c r="T1233" t="str">
        <f>"17:49:08.905"</f>
        <v>17:49:08.905</v>
      </c>
      <c r="U1233" t="str">
        <f t="shared" si="87"/>
        <v>A3E2C2</v>
      </c>
      <c r="V1233">
        <v>0</v>
      </c>
      <c r="W1233">
        <v>0</v>
      </c>
      <c r="X1233">
        <v>1</v>
      </c>
      <c r="Z1233">
        <v>0</v>
      </c>
      <c r="AA1233">
        <v>10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1</v>
      </c>
      <c r="AH1233">
        <v>0</v>
      </c>
      <c r="AI1233" t="s">
        <v>609</v>
      </c>
      <c r="AJ1233">
        <v>30.263171</v>
      </c>
      <c r="AK1233" t="s">
        <v>610</v>
      </c>
      <c r="AL1233">
        <v>-89.866704999999996</v>
      </c>
      <c r="AM1233">
        <v>100</v>
      </c>
      <c r="AN1233">
        <v>1400</v>
      </c>
      <c r="AO1233" t="s">
        <v>118</v>
      </c>
      <c r="AP1233">
        <v>-5</v>
      </c>
      <c r="AQ1233">
        <v>141</v>
      </c>
      <c r="AR1233">
        <v>-512</v>
      </c>
      <c r="AZ1233">
        <v>1200</v>
      </c>
      <c r="BA1233">
        <v>1</v>
      </c>
      <c r="BB1233" t="str">
        <f t="shared" si="89"/>
        <v xml:space="preserve">N35DC   </v>
      </c>
      <c r="BC1233">
        <v>1</v>
      </c>
      <c r="BE1233">
        <v>0</v>
      </c>
      <c r="BF1233">
        <v>0</v>
      </c>
      <c r="BG1233">
        <v>0</v>
      </c>
      <c r="BH1233">
        <v>1475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"17:49:09.305"</f>
        <v>17:49:09.305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16</v>
      </c>
      <c r="CR1233">
        <v>0</v>
      </c>
      <c r="CW1233">
        <v>5708798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"10/21/2020 17:49:01.363"</f>
        <v>10/21/2020 17:49:01.363</v>
      </c>
      <c r="C1234" t="str">
        <f t="shared" si="88"/>
        <v>FFDFD3C0</v>
      </c>
      <c r="D1234" t="s">
        <v>130</v>
      </c>
      <c r="E1234">
        <v>3</v>
      </c>
      <c r="F1234">
        <v>2003</v>
      </c>
      <c r="G1234" t="s">
        <v>131</v>
      </c>
      <c r="J1234" t="s">
        <v>132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"17:49:09.305"</f>
        <v>17:49:09.305</v>
      </c>
      <c r="U1234" t="str">
        <f t="shared" si="87"/>
        <v>A3E2C2</v>
      </c>
      <c r="V1234">
        <v>0</v>
      </c>
      <c r="W1234">
        <v>0</v>
      </c>
      <c r="X1234">
        <v>1</v>
      </c>
      <c r="Z1234">
        <v>0</v>
      </c>
      <c r="AA1234">
        <v>10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1</v>
      </c>
      <c r="AH1234">
        <v>0</v>
      </c>
      <c r="AI1234" t="s">
        <v>609</v>
      </c>
      <c r="AJ1234">
        <v>30.263171</v>
      </c>
      <c r="AK1234" t="s">
        <v>610</v>
      </c>
      <c r="AL1234">
        <v>-89.866704999999996</v>
      </c>
      <c r="AM1234">
        <v>100</v>
      </c>
      <c r="AN1234">
        <v>1400</v>
      </c>
      <c r="AO1234" t="s">
        <v>118</v>
      </c>
      <c r="AP1234">
        <v>-4</v>
      </c>
      <c r="AQ1234">
        <v>142</v>
      </c>
      <c r="AR1234">
        <v>-448</v>
      </c>
      <c r="AZ1234">
        <v>1200</v>
      </c>
      <c r="BA1234">
        <v>1</v>
      </c>
      <c r="BB1234" t="str">
        <f t="shared" si="89"/>
        <v xml:space="preserve">N35DC   </v>
      </c>
      <c r="BC1234">
        <v>1</v>
      </c>
      <c r="BE1234">
        <v>0</v>
      </c>
      <c r="BF1234">
        <v>0</v>
      </c>
      <c r="BG1234">
        <v>0</v>
      </c>
      <c r="BH1234">
        <v>1475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"17:49:09.305"</f>
        <v>17:49:09.305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5</v>
      </c>
      <c r="CP1234" t="s">
        <v>119</v>
      </c>
      <c r="CQ1234">
        <v>706</v>
      </c>
      <c r="CR1234">
        <v>0</v>
      </c>
      <c r="CW1234">
        <v>14625270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"10/21/2020 17:49:02.318"</f>
        <v>10/21/2020 17:49:02.318</v>
      </c>
      <c r="C1235" t="str">
        <f t="shared" si="88"/>
        <v>FFDFD3C0</v>
      </c>
      <c r="D1235" t="s">
        <v>130</v>
      </c>
      <c r="E1235">
        <v>3</v>
      </c>
      <c r="F1235">
        <v>2003</v>
      </c>
      <c r="G1235" t="s">
        <v>131</v>
      </c>
      <c r="J1235" t="s">
        <v>132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ref="S1235:T1239" si="90">"17:49:10.242"</f>
        <v>17:49:10.242</v>
      </c>
      <c r="T1235" t="str">
        <f t="shared" si="90"/>
        <v>17:49:10.242</v>
      </c>
      <c r="U1235" t="str">
        <f t="shared" si="87"/>
        <v>A3E2C2</v>
      </c>
      <c r="V1235">
        <v>0</v>
      </c>
      <c r="W1235">
        <v>0</v>
      </c>
      <c r="X1235">
        <v>1</v>
      </c>
      <c r="Z1235">
        <v>0</v>
      </c>
      <c r="AA1235">
        <v>10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1</v>
      </c>
      <c r="AH1235">
        <v>0</v>
      </c>
      <c r="AI1235" t="s">
        <v>611</v>
      </c>
      <c r="AJ1235">
        <v>30.263793</v>
      </c>
      <c r="AK1235" t="s">
        <v>612</v>
      </c>
      <c r="AL1235">
        <v>-89.866682999999995</v>
      </c>
      <c r="AM1235">
        <v>100</v>
      </c>
      <c r="AN1235">
        <v>1400</v>
      </c>
      <c r="AO1235" t="s">
        <v>118</v>
      </c>
      <c r="AP1235">
        <v>-2</v>
      </c>
      <c r="AQ1235">
        <v>142</v>
      </c>
      <c r="AR1235">
        <v>-384</v>
      </c>
      <c r="AZ1235">
        <v>1200</v>
      </c>
      <c r="BA1235">
        <v>1</v>
      </c>
      <c r="BB1235" t="str">
        <f t="shared" si="89"/>
        <v xml:space="preserve">N35DC   </v>
      </c>
      <c r="BC1235">
        <v>1</v>
      </c>
      <c r="BE1235">
        <v>0</v>
      </c>
      <c r="BF1235">
        <v>0</v>
      </c>
      <c r="BG1235">
        <v>0</v>
      </c>
      <c r="BH1235">
        <v>1450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"17:49:10.250"</f>
        <v>17:49:10.250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341</v>
      </c>
      <c r="CR1235">
        <v>0</v>
      </c>
      <c r="CW1235">
        <v>41527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"10/21/2020 17:49:02.318"</f>
        <v>10/21/2020 17:49:02.318</v>
      </c>
      <c r="C1236" t="str">
        <f t="shared" si="88"/>
        <v>FFDFD3C0</v>
      </c>
      <c r="D1236" t="s">
        <v>128</v>
      </c>
      <c r="E1236">
        <v>9</v>
      </c>
      <c r="H1236">
        <v>257</v>
      </c>
      <c r="I1236" t="s">
        <v>129</v>
      </c>
      <c r="J1236" t="s">
        <v>126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90"/>
        <v>17:49:10.242</v>
      </c>
      <c r="T1236" t="str">
        <f t="shared" si="90"/>
        <v>17:49:10.242</v>
      </c>
      <c r="U1236" t="str">
        <f t="shared" si="87"/>
        <v>A3E2C2</v>
      </c>
      <c r="V1236">
        <v>0</v>
      </c>
      <c r="W1236">
        <v>0</v>
      </c>
      <c r="X1236">
        <v>1</v>
      </c>
      <c r="Z1236">
        <v>0</v>
      </c>
      <c r="AA1236">
        <v>10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1</v>
      </c>
      <c r="AH1236">
        <v>0</v>
      </c>
      <c r="AI1236" t="s">
        <v>611</v>
      </c>
      <c r="AJ1236">
        <v>30.263793</v>
      </c>
      <c r="AK1236" t="s">
        <v>612</v>
      </c>
      <c r="AL1236">
        <v>-89.866682999999995</v>
      </c>
      <c r="AM1236">
        <v>100</v>
      </c>
      <c r="AN1236">
        <v>1400</v>
      </c>
      <c r="AO1236" t="s">
        <v>118</v>
      </c>
      <c r="AP1236">
        <v>-2</v>
      </c>
      <c r="AQ1236">
        <v>142</v>
      </c>
      <c r="AR1236">
        <v>-384</v>
      </c>
      <c r="AZ1236">
        <v>1200</v>
      </c>
      <c r="BA1236">
        <v>1</v>
      </c>
      <c r="BB1236" t="str">
        <f t="shared" si="89"/>
        <v xml:space="preserve">N35DC   </v>
      </c>
      <c r="BC1236">
        <v>1</v>
      </c>
      <c r="BE1236">
        <v>0</v>
      </c>
      <c r="BF1236">
        <v>0</v>
      </c>
      <c r="BG1236">
        <v>0</v>
      </c>
      <c r="BH1236">
        <v>1450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"17:49:10.250"</f>
        <v>17:49:10.250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341</v>
      </c>
      <c r="CR1236">
        <v>0</v>
      </c>
      <c r="CW1236">
        <v>41527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"10/21/2020 17:49:02.318"</f>
        <v>10/21/2020 17:49:02.318</v>
      </c>
      <c r="C1237" t="str">
        <f t="shared" si="88"/>
        <v>FFDFD3C0</v>
      </c>
      <c r="D1237" t="s">
        <v>133</v>
      </c>
      <c r="E1237">
        <v>1</v>
      </c>
      <c r="F1237">
        <v>1001</v>
      </c>
      <c r="G1237" t="s">
        <v>114</v>
      </c>
      <c r="J1237" t="s">
        <v>134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90"/>
        <v>17:49:10.242</v>
      </c>
      <c r="T1237" t="str">
        <f t="shared" si="90"/>
        <v>17:49:10.242</v>
      </c>
      <c r="U1237" t="str">
        <f t="shared" si="87"/>
        <v>A3E2C2</v>
      </c>
      <c r="V1237">
        <v>0</v>
      </c>
      <c r="W1237">
        <v>0</v>
      </c>
      <c r="X1237">
        <v>1</v>
      </c>
      <c r="Z1237">
        <v>0</v>
      </c>
      <c r="AA1237">
        <v>10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1</v>
      </c>
      <c r="AH1237">
        <v>0</v>
      </c>
      <c r="AI1237" t="s">
        <v>611</v>
      </c>
      <c r="AJ1237">
        <v>30.263793</v>
      </c>
      <c r="AK1237" t="s">
        <v>612</v>
      </c>
      <c r="AL1237">
        <v>-89.866682999999995</v>
      </c>
      <c r="AM1237">
        <v>100</v>
      </c>
      <c r="AN1237">
        <v>1400</v>
      </c>
      <c r="AO1237" t="s">
        <v>118</v>
      </c>
      <c r="AP1237">
        <v>-2</v>
      </c>
      <c r="AQ1237">
        <v>142</v>
      </c>
      <c r="AR1237">
        <v>-384</v>
      </c>
      <c r="AZ1237">
        <v>1200</v>
      </c>
      <c r="BA1237">
        <v>1</v>
      </c>
      <c r="BB1237" t="str">
        <f t="shared" si="89"/>
        <v xml:space="preserve">N35DC   </v>
      </c>
      <c r="BC1237">
        <v>1</v>
      </c>
      <c r="BE1237">
        <v>0</v>
      </c>
      <c r="BF1237">
        <v>0</v>
      </c>
      <c r="BG1237">
        <v>0</v>
      </c>
      <c r="BH1237">
        <v>1450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"17:49:10.250"</f>
        <v>17:49:10.250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341</v>
      </c>
      <c r="CR1237">
        <v>0</v>
      </c>
      <c r="CW1237">
        <v>41527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"10/21/2020 17:49:02.318"</f>
        <v>10/21/2020 17:49:02.318</v>
      </c>
      <c r="C1238" t="str">
        <f t="shared" si="88"/>
        <v>FFDFD3C0</v>
      </c>
      <c r="D1238" t="s">
        <v>124</v>
      </c>
      <c r="E1238">
        <v>2</v>
      </c>
      <c r="H1238">
        <v>14</v>
      </c>
      <c r="I1238" t="s">
        <v>125</v>
      </c>
      <c r="J1238" t="s">
        <v>126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90"/>
        <v>17:49:10.242</v>
      </c>
      <c r="T1238" t="str">
        <f t="shared" si="90"/>
        <v>17:49:10.242</v>
      </c>
      <c r="U1238" t="str">
        <f t="shared" si="87"/>
        <v>A3E2C2</v>
      </c>
      <c r="V1238">
        <v>0</v>
      </c>
      <c r="W1238">
        <v>0</v>
      </c>
      <c r="X1238">
        <v>1</v>
      </c>
      <c r="Z1238">
        <v>0</v>
      </c>
      <c r="AA1238">
        <v>10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1</v>
      </c>
      <c r="AH1238">
        <v>0</v>
      </c>
      <c r="AI1238" t="s">
        <v>611</v>
      </c>
      <c r="AJ1238">
        <v>30.263793</v>
      </c>
      <c r="AK1238" t="s">
        <v>612</v>
      </c>
      <c r="AL1238">
        <v>-89.866682999999995</v>
      </c>
      <c r="AM1238">
        <v>100</v>
      </c>
      <c r="AN1238">
        <v>1400</v>
      </c>
      <c r="AO1238" t="s">
        <v>118</v>
      </c>
      <c r="AP1238">
        <v>-2</v>
      </c>
      <c r="AQ1238">
        <v>142</v>
      </c>
      <c r="AR1238">
        <v>-384</v>
      </c>
      <c r="AZ1238">
        <v>1200</v>
      </c>
      <c r="BA1238">
        <v>1</v>
      </c>
      <c r="BB1238" t="str">
        <f t="shared" si="89"/>
        <v xml:space="preserve">N35DC   </v>
      </c>
      <c r="BC1238">
        <v>1</v>
      </c>
      <c r="BE1238">
        <v>0</v>
      </c>
      <c r="BF1238">
        <v>0</v>
      </c>
      <c r="BG1238">
        <v>0</v>
      </c>
      <c r="BH1238">
        <v>1450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"17:49:10.250"</f>
        <v>17:49:10.250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341</v>
      </c>
      <c r="CR1238">
        <v>0</v>
      </c>
      <c r="CW1238">
        <v>41527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"10/21/2020 17:49:02.318"</f>
        <v>10/21/2020 17:49:02.318</v>
      </c>
      <c r="C1239" t="str">
        <f t="shared" si="88"/>
        <v>FFDFD3C0</v>
      </c>
      <c r="D1239" t="s">
        <v>113</v>
      </c>
      <c r="E1239">
        <v>4</v>
      </c>
      <c r="H1239">
        <v>162</v>
      </c>
      <c r="I1239" t="s">
        <v>114</v>
      </c>
      <c r="J1239" t="s">
        <v>115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90"/>
        <v>17:49:10.242</v>
      </c>
      <c r="T1239" t="str">
        <f t="shared" si="90"/>
        <v>17:49:10.242</v>
      </c>
      <c r="U1239" t="str">
        <f t="shared" si="87"/>
        <v>A3E2C2</v>
      </c>
      <c r="V1239">
        <v>0</v>
      </c>
      <c r="W1239">
        <v>0</v>
      </c>
      <c r="X1239">
        <v>1</v>
      </c>
      <c r="Z1239">
        <v>0</v>
      </c>
      <c r="AA1239">
        <v>10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1</v>
      </c>
      <c r="AH1239">
        <v>0</v>
      </c>
      <c r="AI1239" t="s">
        <v>611</v>
      </c>
      <c r="AJ1239">
        <v>30.263793</v>
      </c>
      <c r="AK1239" t="s">
        <v>612</v>
      </c>
      <c r="AL1239">
        <v>-89.866682999999995</v>
      </c>
      <c r="AM1239">
        <v>100</v>
      </c>
      <c r="AN1239">
        <v>1400</v>
      </c>
      <c r="AO1239" t="s">
        <v>118</v>
      </c>
      <c r="AP1239">
        <v>-2</v>
      </c>
      <c r="AQ1239">
        <v>142</v>
      </c>
      <c r="AR1239">
        <v>-384</v>
      </c>
      <c r="AZ1239">
        <v>1200</v>
      </c>
      <c r="BA1239">
        <v>1</v>
      </c>
      <c r="BB1239" t="str">
        <f t="shared" si="89"/>
        <v xml:space="preserve">N35DC   </v>
      </c>
      <c r="BC1239">
        <v>1</v>
      </c>
      <c r="BE1239">
        <v>0</v>
      </c>
      <c r="BF1239">
        <v>0</v>
      </c>
      <c r="BG1239">
        <v>0</v>
      </c>
      <c r="BH1239">
        <v>1450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"17:49:10.250"</f>
        <v>17:49:10.250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341</v>
      </c>
      <c r="CR1239">
        <v>0</v>
      </c>
      <c r="CW1239">
        <v>41527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"10/21/2020 17:49:07.488"</f>
        <v>10/21/2020 17:49:07.488</v>
      </c>
      <c r="C1240" t="str">
        <f t="shared" si="88"/>
        <v>FFDFD3C0</v>
      </c>
      <c r="D1240" t="s">
        <v>124</v>
      </c>
      <c r="E1240">
        <v>2</v>
      </c>
      <c r="H1240">
        <v>14</v>
      </c>
      <c r="I1240" t="s">
        <v>125</v>
      </c>
      <c r="J1240" t="s">
        <v>126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"17:49:15.438"</f>
        <v>17:49:15.438</v>
      </c>
      <c r="T1240" t="str">
        <f>"17:49:15.338"</f>
        <v>17:49:15.338</v>
      </c>
      <c r="U1240" t="str">
        <f t="shared" si="87"/>
        <v>A3E2C2</v>
      </c>
      <c r="V1240">
        <v>0</v>
      </c>
      <c r="W1240">
        <v>0</v>
      </c>
      <c r="X1240">
        <v>1</v>
      </c>
      <c r="Z1240">
        <v>0</v>
      </c>
      <c r="AA1240">
        <v>10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1</v>
      </c>
      <c r="AH1240">
        <v>0</v>
      </c>
      <c r="AI1240" t="s">
        <v>613</v>
      </c>
      <c r="AJ1240">
        <v>30.267247999999999</v>
      </c>
      <c r="AK1240" t="s">
        <v>614</v>
      </c>
      <c r="AL1240">
        <v>-89.866619</v>
      </c>
      <c r="AM1240">
        <v>100</v>
      </c>
      <c r="AN1240">
        <v>1400</v>
      </c>
      <c r="AO1240" t="s">
        <v>118</v>
      </c>
      <c r="AP1240">
        <v>7</v>
      </c>
      <c r="AQ1240">
        <v>144</v>
      </c>
      <c r="AR1240">
        <v>-320</v>
      </c>
      <c r="AZ1240">
        <v>1200</v>
      </c>
      <c r="BA1240">
        <v>1</v>
      </c>
      <c r="BB1240" t="str">
        <f t="shared" si="89"/>
        <v xml:space="preserve">N35DC   </v>
      </c>
      <c r="BC1240">
        <v>1</v>
      </c>
      <c r="BE1240">
        <v>0</v>
      </c>
      <c r="BF1240">
        <v>0</v>
      </c>
      <c r="BG1240">
        <v>0</v>
      </c>
      <c r="BH1240">
        <v>1425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"17:49:15.440"</f>
        <v>17:49:15.440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16</v>
      </c>
      <c r="CR1240">
        <v>0</v>
      </c>
      <c r="CW1240">
        <v>5712864</v>
      </c>
      <c r="CY1240">
        <v>1</v>
      </c>
      <c r="CZ1240">
        <v>0</v>
      </c>
      <c r="DA1240">
        <v>0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"10/21/2020 17:49:07.488"</f>
        <v>10/21/2020 17:49:07.488</v>
      </c>
      <c r="C1241" t="str">
        <f t="shared" si="88"/>
        <v>FFDFD3C0</v>
      </c>
      <c r="D1241" t="s">
        <v>113</v>
      </c>
      <c r="E1241">
        <v>4</v>
      </c>
      <c r="H1241">
        <v>162</v>
      </c>
      <c r="I1241" t="s">
        <v>114</v>
      </c>
      <c r="J1241" t="s">
        <v>115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"17:49:15.438"</f>
        <v>17:49:15.438</v>
      </c>
      <c r="T1241" t="str">
        <f>"17:49:15.338"</f>
        <v>17:49:15.338</v>
      </c>
      <c r="U1241" t="str">
        <f t="shared" si="87"/>
        <v>A3E2C2</v>
      </c>
      <c r="V1241">
        <v>0</v>
      </c>
      <c r="W1241">
        <v>0</v>
      </c>
      <c r="X1241">
        <v>1</v>
      </c>
      <c r="Z1241">
        <v>0</v>
      </c>
      <c r="AA1241">
        <v>10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1</v>
      </c>
      <c r="AH1241">
        <v>0</v>
      </c>
      <c r="AI1241" t="s">
        <v>613</v>
      </c>
      <c r="AJ1241">
        <v>30.267247999999999</v>
      </c>
      <c r="AK1241" t="s">
        <v>614</v>
      </c>
      <c r="AL1241">
        <v>-89.866619</v>
      </c>
      <c r="AM1241">
        <v>100</v>
      </c>
      <c r="AN1241">
        <v>1400</v>
      </c>
      <c r="AO1241" t="s">
        <v>118</v>
      </c>
      <c r="AP1241">
        <v>7</v>
      </c>
      <c r="AQ1241">
        <v>144</v>
      </c>
      <c r="AR1241">
        <v>-320</v>
      </c>
      <c r="AZ1241">
        <v>1200</v>
      </c>
      <c r="BA1241">
        <v>1</v>
      </c>
      <c r="BB1241" t="str">
        <f t="shared" si="89"/>
        <v xml:space="preserve">N35DC   </v>
      </c>
      <c r="BC1241">
        <v>1</v>
      </c>
      <c r="BE1241">
        <v>0</v>
      </c>
      <c r="BF1241">
        <v>0</v>
      </c>
      <c r="BG1241">
        <v>0</v>
      </c>
      <c r="BH1241">
        <v>1425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"17:49:15.440"</f>
        <v>17:49:15.440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16</v>
      </c>
      <c r="CR1241">
        <v>0</v>
      </c>
      <c r="CW1241">
        <v>5712864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"10/21/2020 17:49:07.488"</f>
        <v>10/21/2020 17:49:07.488</v>
      </c>
      <c r="C1242" t="str">
        <f t="shared" si="88"/>
        <v>FFDFD3C0</v>
      </c>
      <c r="D1242" t="s">
        <v>133</v>
      </c>
      <c r="E1242">
        <v>1</v>
      </c>
      <c r="F1242">
        <v>1001</v>
      </c>
      <c r="G1242" t="s">
        <v>114</v>
      </c>
      <c r="J1242" t="s">
        <v>134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"17:49:15.438"</f>
        <v>17:49:15.438</v>
      </c>
      <c r="T1242" t="str">
        <f>"17:49:15.338"</f>
        <v>17:49:15.338</v>
      </c>
      <c r="U1242" t="str">
        <f t="shared" si="87"/>
        <v>A3E2C2</v>
      </c>
      <c r="V1242">
        <v>0</v>
      </c>
      <c r="W1242">
        <v>0</v>
      </c>
      <c r="X1242">
        <v>1</v>
      </c>
      <c r="Z1242">
        <v>0</v>
      </c>
      <c r="AA1242">
        <v>10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1</v>
      </c>
      <c r="AH1242">
        <v>0</v>
      </c>
      <c r="AI1242" t="s">
        <v>613</v>
      </c>
      <c r="AJ1242">
        <v>30.267247999999999</v>
      </c>
      <c r="AK1242" t="s">
        <v>614</v>
      </c>
      <c r="AL1242">
        <v>-89.866619</v>
      </c>
      <c r="AM1242">
        <v>100</v>
      </c>
      <c r="AN1242">
        <v>1400</v>
      </c>
      <c r="AO1242" t="s">
        <v>118</v>
      </c>
      <c r="AP1242">
        <v>7</v>
      </c>
      <c r="AQ1242">
        <v>144</v>
      </c>
      <c r="AR1242">
        <v>-320</v>
      </c>
      <c r="AZ1242">
        <v>1200</v>
      </c>
      <c r="BA1242">
        <v>1</v>
      </c>
      <c r="BB1242" t="str">
        <f t="shared" si="89"/>
        <v xml:space="preserve">N35DC   </v>
      </c>
      <c r="BC1242">
        <v>1</v>
      </c>
      <c r="BE1242">
        <v>0</v>
      </c>
      <c r="BF1242">
        <v>0</v>
      </c>
      <c r="BG1242">
        <v>0</v>
      </c>
      <c r="BH1242">
        <v>1425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"17:49:15.440"</f>
        <v>17:49:15.440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16</v>
      </c>
      <c r="CR1242">
        <v>0</v>
      </c>
      <c r="CW1242">
        <v>5712864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"10/21/2020 17:49:07.488"</f>
        <v>10/21/2020 17:49:07.488</v>
      </c>
      <c r="C1243" t="str">
        <f t="shared" si="88"/>
        <v>FFDFD3C0</v>
      </c>
      <c r="D1243" t="s">
        <v>130</v>
      </c>
      <c r="E1243">
        <v>3</v>
      </c>
      <c r="F1243">
        <v>2003</v>
      </c>
      <c r="G1243" t="s">
        <v>131</v>
      </c>
      <c r="J1243" t="s">
        <v>132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"17:49:15.438"</f>
        <v>17:49:15.438</v>
      </c>
      <c r="T1243" t="str">
        <f>"17:49:15.338"</f>
        <v>17:49:15.338</v>
      </c>
      <c r="U1243" t="str">
        <f t="shared" si="87"/>
        <v>A3E2C2</v>
      </c>
      <c r="V1243">
        <v>0</v>
      </c>
      <c r="W1243">
        <v>0</v>
      </c>
      <c r="X1243">
        <v>1</v>
      </c>
      <c r="Z1243">
        <v>0</v>
      </c>
      <c r="AA1243">
        <v>10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1</v>
      </c>
      <c r="AH1243">
        <v>0</v>
      </c>
      <c r="AI1243" t="s">
        <v>613</v>
      </c>
      <c r="AJ1243">
        <v>30.267247999999999</v>
      </c>
      <c r="AK1243" t="s">
        <v>614</v>
      </c>
      <c r="AL1243">
        <v>-89.866619</v>
      </c>
      <c r="AM1243">
        <v>100</v>
      </c>
      <c r="AN1243">
        <v>1400</v>
      </c>
      <c r="AO1243" t="s">
        <v>118</v>
      </c>
      <c r="AP1243">
        <v>7</v>
      </c>
      <c r="AQ1243">
        <v>144</v>
      </c>
      <c r="AR1243">
        <v>-320</v>
      </c>
      <c r="AZ1243">
        <v>1200</v>
      </c>
      <c r="BA1243">
        <v>1</v>
      </c>
      <c r="BB1243" t="str">
        <f t="shared" si="89"/>
        <v xml:space="preserve">N35DC   </v>
      </c>
      <c r="BC1243">
        <v>1</v>
      </c>
      <c r="BE1243">
        <v>0</v>
      </c>
      <c r="BF1243">
        <v>0</v>
      </c>
      <c r="BG1243">
        <v>0</v>
      </c>
      <c r="BH1243">
        <v>1425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"17:49:15.440"</f>
        <v>17:49:15.440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16</v>
      </c>
      <c r="CR1243">
        <v>0</v>
      </c>
      <c r="CW1243">
        <v>5712864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"10/21/2020 17:49:07.488"</f>
        <v>10/21/2020 17:49:07.488</v>
      </c>
      <c r="C1244" t="str">
        <f t="shared" si="88"/>
        <v>FFDFD3C0</v>
      </c>
      <c r="D1244" t="s">
        <v>128</v>
      </c>
      <c r="E1244">
        <v>9</v>
      </c>
      <c r="H1244">
        <v>257</v>
      </c>
      <c r="I1244" t="s">
        <v>129</v>
      </c>
      <c r="J1244" t="s">
        <v>126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"17:49:15.438"</f>
        <v>17:49:15.438</v>
      </c>
      <c r="T1244" t="str">
        <f>"17:49:15.338"</f>
        <v>17:49:15.338</v>
      </c>
      <c r="U1244" t="str">
        <f t="shared" si="87"/>
        <v>A3E2C2</v>
      </c>
      <c r="V1244">
        <v>0</v>
      </c>
      <c r="W1244">
        <v>0</v>
      </c>
      <c r="X1244">
        <v>1</v>
      </c>
      <c r="Z1244">
        <v>0</v>
      </c>
      <c r="AA1244">
        <v>10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1</v>
      </c>
      <c r="AH1244">
        <v>0</v>
      </c>
      <c r="AI1244" t="s">
        <v>613</v>
      </c>
      <c r="AJ1244">
        <v>30.267247999999999</v>
      </c>
      <c r="AK1244" t="s">
        <v>614</v>
      </c>
      <c r="AL1244">
        <v>-89.866619</v>
      </c>
      <c r="AM1244">
        <v>100</v>
      </c>
      <c r="AN1244">
        <v>1400</v>
      </c>
      <c r="AO1244" t="s">
        <v>118</v>
      </c>
      <c r="AP1244">
        <v>7</v>
      </c>
      <c r="AQ1244">
        <v>144</v>
      </c>
      <c r="AR1244">
        <v>-320</v>
      </c>
      <c r="AZ1244">
        <v>1200</v>
      </c>
      <c r="BA1244">
        <v>1</v>
      </c>
      <c r="BB1244" t="str">
        <f t="shared" si="89"/>
        <v xml:space="preserve">N35DC   </v>
      </c>
      <c r="BC1244">
        <v>1</v>
      </c>
      <c r="BE1244">
        <v>0</v>
      </c>
      <c r="BF1244">
        <v>0</v>
      </c>
      <c r="BG1244">
        <v>0</v>
      </c>
      <c r="BH1244">
        <v>1425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"17:49:15.440"</f>
        <v>17:49:15.440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16</v>
      </c>
      <c r="CR1244">
        <v>0</v>
      </c>
      <c r="CW1244">
        <v>5712864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"10/21/2020 17:49:08.421"</f>
        <v>10/21/2020 17:49:08.421</v>
      </c>
      <c r="C1245" t="str">
        <f t="shared" si="88"/>
        <v>FFDFD3C0</v>
      </c>
      <c r="D1245" t="s">
        <v>113</v>
      </c>
      <c r="E1245">
        <v>4</v>
      </c>
      <c r="H1245">
        <v>162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"17:49:16.336"</f>
        <v>17:49:16.336</v>
      </c>
      <c r="T1245" t="str">
        <f>"17:49:15.836"</f>
        <v>17:49:15.836</v>
      </c>
      <c r="U1245" t="str">
        <f t="shared" si="87"/>
        <v>A3E2C2</v>
      </c>
      <c r="V1245">
        <v>0</v>
      </c>
      <c r="W1245">
        <v>0</v>
      </c>
      <c r="X1245">
        <v>1</v>
      </c>
      <c r="Z1245">
        <v>0</v>
      </c>
      <c r="AA1245">
        <v>10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1</v>
      </c>
      <c r="AH1245">
        <v>0</v>
      </c>
      <c r="AI1245" t="s">
        <v>615</v>
      </c>
      <c r="AJ1245">
        <v>30.267848999999998</v>
      </c>
      <c r="AK1245" t="s">
        <v>616</v>
      </c>
      <c r="AL1245">
        <v>-89.866575999999995</v>
      </c>
      <c r="AM1245">
        <v>100</v>
      </c>
      <c r="AN1245">
        <v>1400</v>
      </c>
      <c r="AO1245" t="s">
        <v>118</v>
      </c>
      <c r="AP1245">
        <v>8</v>
      </c>
      <c r="AQ1245">
        <v>144</v>
      </c>
      <c r="AR1245">
        <v>-256</v>
      </c>
      <c r="AZ1245">
        <v>1200</v>
      </c>
      <c r="BA1245">
        <v>1</v>
      </c>
      <c r="BB1245" t="str">
        <f t="shared" si="89"/>
        <v xml:space="preserve">N35DC   </v>
      </c>
      <c r="BC1245">
        <v>1</v>
      </c>
      <c r="BE1245">
        <v>0</v>
      </c>
      <c r="BF1245">
        <v>0</v>
      </c>
      <c r="BG1245">
        <v>0</v>
      </c>
      <c r="BH1245">
        <v>1425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>"17:49:16.339"</f>
        <v>17:49:16.339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341</v>
      </c>
      <c r="CR1245">
        <v>0</v>
      </c>
      <c r="CW1245">
        <v>46085</v>
      </c>
      <c r="CY1245">
        <v>1</v>
      </c>
      <c r="CZ1245">
        <v>0</v>
      </c>
      <c r="DA1245">
        <v>0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"10/21/2020 17:49:08.421"</f>
        <v>10/21/2020 17:49:08.421</v>
      </c>
      <c r="C1246" t="str">
        <f t="shared" si="88"/>
        <v>FFDFD3C0</v>
      </c>
      <c r="D1246" t="s">
        <v>133</v>
      </c>
      <c r="E1246">
        <v>1</v>
      </c>
      <c r="F1246">
        <v>1001</v>
      </c>
      <c r="G1246" t="s">
        <v>114</v>
      </c>
      <c r="J1246" t="s">
        <v>134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"17:49:16.336"</f>
        <v>17:49:16.336</v>
      </c>
      <c r="T1246" t="str">
        <f>"17:49:15.836"</f>
        <v>17:49:15.836</v>
      </c>
      <c r="U1246" t="str">
        <f t="shared" si="87"/>
        <v>A3E2C2</v>
      </c>
      <c r="V1246">
        <v>0</v>
      </c>
      <c r="W1246">
        <v>0</v>
      </c>
      <c r="X1246">
        <v>1</v>
      </c>
      <c r="Z1246">
        <v>0</v>
      </c>
      <c r="AA1246">
        <v>10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1</v>
      </c>
      <c r="AH1246">
        <v>0</v>
      </c>
      <c r="AI1246" t="s">
        <v>615</v>
      </c>
      <c r="AJ1246">
        <v>30.267848999999998</v>
      </c>
      <c r="AK1246" t="s">
        <v>616</v>
      </c>
      <c r="AL1246">
        <v>-89.866575999999995</v>
      </c>
      <c r="AM1246">
        <v>100</v>
      </c>
      <c r="AN1246">
        <v>1400</v>
      </c>
      <c r="AO1246" t="s">
        <v>118</v>
      </c>
      <c r="AP1246">
        <v>8</v>
      </c>
      <c r="AQ1246">
        <v>144</v>
      </c>
      <c r="AR1246">
        <v>-256</v>
      </c>
      <c r="AZ1246">
        <v>1200</v>
      </c>
      <c r="BA1246">
        <v>1</v>
      </c>
      <c r="BB1246" t="str">
        <f t="shared" si="89"/>
        <v xml:space="preserve">N35DC   </v>
      </c>
      <c r="BC1246">
        <v>1</v>
      </c>
      <c r="BE1246">
        <v>0</v>
      </c>
      <c r="BF1246">
        <v>0</v>
      </c>
      <c r="BG1246">
        <v>0</v>
      </c>
      <c r="BH1246">
        <v>1425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"17:49:16.339"</f>
        <v>17:49:16.339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341</v>
      </c>
      <c r="CR1246">
        <v>0</v>
      </c>
      <c r="CW1246">
        <v>46085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"10/21/2020 17:49:08.421"</f>
        <v>10/21/2020 17:49:08.421</v>
      </c>
      <c r="C1247" t="str">
        <f t="shared" si="88"/>
        <v>FFDFD3C0</v>
      </c>
      <c r="D1247" t="s">
        <v>130</v>
      </c>
      <c r="E1247">
        <v>3</v>
      </c>
      <c r="F1247">
        <v>2003</v>
      </c>
      <c r="G1247" t="s">
        <v>131</v>
      </c>
      <c r="J1247" t="s">
        <v>132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"17:49:16.336"</f>
        <v>17:49:16.336</v>
      </c>
      <c r="T1247" t="str">
        <f>"17:49:15.836"</f>
        <v>17:49:15.836</v>
      </c>
      <c r="U1247" t="str">
        <f t="shared" si="87"/>
        <v>A3E2C2</v>
      </c>
      <c r="V1247">
        <v>0</v>
      </c>
      <c r="W1247">
        <v>0</v>
      </c>
      <c r="X1247">
        <v>1</v>
      </c>
      <c r="Z1247">
        <v>0</v>
      </c>
      <c r="AA1247">
        <v>10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1</v>
      </c>
      <c r="AH1247">
        <v>0</v>
      </c>
      <c r="AI1247" t="s">
        <v>615</v>
      </c>
      <c r="AJ1247">
        <v>30.267848999999998</v>
      </c>
      <c r="AK1247" t="s">
        <v>616</v>
      </c>
      <c r="AL1247">
        <v>-89.866575999999995</v>
      </c>
      <c r="AM1247">
        <v>100</v>
      </c>
      <c r="AN1247">
        <v>1400</v>
      </c>
      <c r="AO1247" t="s">
        <v>118</v>
      </c>
      <c r="AP1247">
        <v>8</v>
      </c>
      <c r="AQ1247">
        <v>144</v>
      </c>
      <c r="AR1247">
        <v>-256</v>
      </c>
      <c r="AZ1247">
        <v>1200</v>
      </c>
      <c r="BA1247">
        <v>1</v>
      </c>
      <c r="BB1247" t="str">
        <f t="shared" si="89"/>
        <v xml:space="preserve">N35DC   </v>
      </c>
      <c r="BC1247">
        <v>1</v>
      </c>
      <c r="BE1247">
        <v>0</v>
      </c>
      <c r="BF1247">
        <v>0</v>
      </c>
      <c r="BG1247">
        <v>0</v>
      </c>
      <c r="BH1247">
        <v>1425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"17:49:16.339"</f>
        <v>17:49:16.339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341</v>
      </c>
      <c r="CR1247">
        <v>0</v>
      </c>
      <c r="CW1247">
        <v>46085</v>
      </c>
      <c r="CY1247">
        <v>1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"10/21/2020 17:49:08.421"</f>
        <v>10/21/2020 17:49:08.421</v>
      </c>
      <c r="C1248" t="str">
        <f t="shared" si="88"/>
        <v>FFDFD3C0</v>
      </c>
      <c r="D1248" t="s">
        <v>128</v>
      </c>
      <c r="E1248">
        <v>9</v>
      </c>
      <c r="H1248">
        <v>257</v>
      </c>
      <c r="I1248" t="s">
        <v>129</v>
      </c>
      <c r="J1248" t="s">
        <v>126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"17:49:16.336"</f>
        <v>17:49:16.336</v>
      </c>
      <c r="T1248" t="str">
        <f>"17:49:15.836"</f>
        <v>17:49:15.836</v>
      </c>
      <c r="U1248" t="str">
        <f t="shared" si="87"/>
        <v>A3E2C2</v>
      </c>
      <c r="V1248">
        <v>0</v>
      </c>
      <c r="W1248">
        <v>0</v>
      </c>
      <c r="X1248">
        <v>1</v>
      </c>
      <c r="Z1248">
        <v>0</v>
      </c>
      <c r="AA1248">
        <v>10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1</v>
      </c>
      <c r="AH1248">
        <v>0</v>
      </c>
      <c r="AI1248" t="s">
        <v>615</v>
      </c>
      <c r="AJ1248">
        <v>30.267848999999998</v>
      </c>
      <c r="AK1248" t="s">
        <v>616</v>
      </c>
      <c r="AL1248">
        <v>-89.866575999999995</v>
      </c>
      <c r="AM1248">
        <v>100</v>
      </c>
      <c r="AN1248">
        <v>1400</v>
      </c>
      <c r="AO1248" t="s">
        <v>118</v>
      </c>
      <c r="AP1248">
        <v>8</v>
      </c>
      <c r="AQ1248">
        <v>144</v>
      </c>
      <c r="AR1248">
        <v>-256</v>
      </c>
      <c r="AZ1248">
        <v>1200</v>
      </c>
      <c r="BA1248">
        <v>1</v>
      </c>
      <c r="BB1248" t="str">
        <f t="shared" si="89"/>
        <v xml:space="preserve">N35DC   </v>
      </c>
      <c r="BC1248">
        <v>1</v>
      </c>
      <c r="BE1248">
        <v>0</v>
      </c>
      <c r="BF1248">
        <v>0</v>
      </c>
      <c r="BG1248">
        <v>0</v>
      </c>
      <c r="BH1248">
        <v>1425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"17:49:16.339"</f>
        <v>17:49:16.339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341</v>
      </c>
      <c r="CR1248">
        <v>0</v>
      </c>
      <c r="CW1248">
        <v>46085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"10/21/2020 17:49:08.421"</f>
        <v>10/21/2020 17:49:08.421</v>
      </c>
      <c r="C1249" t="str">
        <f t="shared" si="88"/>
        <v>FFDFD3C0</v>
      </c>
      <c r="D1249" t="s">
        <v>124</v>
      </c>
      <c r="E1249">
        <v>2</v>
      </c>
      <c r="H1249">
        <v>14</v>
      </c>
      <c r="I1249" t="s">
        <v>125</v>
      </c>
      <c r="J1249" t="s">
        <v>126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"17:49:16.336"</f>
        <v>17:49:16.336</v>
      </c>
      <c r="T1249" t="str">
        <f>"17:49:15.836"</f>
        <v>17:49:15.836</v>
      </c>
      <c r="U1249" t="str">
        <f t="shared" si="87"/>
        <v>A3E2C2</v>
      </c>
      <c r="V1249">
        <v>0</v>
      </c>
      <c r="W1249">
        <v>0</v>
      </c>
      <c r="X1249">
        <v>1</v>
      </c>
      <c r="Z1249">
        <v>0</v>
      </c>
      <c r="AA1249">
        <v>10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1</v>
      </c>
      <c r="AH1249">
        <v>0</v>
      </c>
      <c r="AI1249" t="s">
        <v>615</v>
      </c>
      <c r="AJ1249">
        <v>30.267848999999998</v>
      </c>
      <c r="AK1249" t="s">
        <v>616</v>
      </c>
      <c r="AL1249">
        <v>-89.866575999999995</v>
      </c>
      <c r="AM1249">
        <v>100</v>
      </c>
      <c r="AN1249">
        <v>1400</v>
      </c>
      <c r="AO1249" t="s">
        <v>118</v>
      </c>
      <c r="AP1249">
        <v>8</v>
      </c>
      <c r="AQ1249">
        <v>144</v>
      </c>
      <c r="AR1249">
        <v>-256</v>
      </c>
      <c r="AZ1249">
        <v>1200</v>
      </c>
      <c r="BA1249">
        <v>1</v>
      </c>
      <c r="BB1249" t="str">
        <f t="shared" si="89"/>
        <v xml:space="preserve">N35DC   </v>
      </c>
      <c r="BC1249">
        <v>1</v>
      </c>
      <c r="BE1249">
        <v>0</v>
      </c>
      <c r="BF1249">
        <v>0</v>
      </c>
      <c r="BG1249">
        <v>0</v>
      </c>
      <c r="BH1249">
        <v>1425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"17:49:16.339"</f>
        <v>17:49:16.339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341</v>
      </c>
      <c r="CR1249">
        <v>0</v>
      </c>
      <c r="CW1249">
        <v>46085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"10/21/2020 17:49:11.303"</f>
        <v>10/21/2020 17:49:11.303</v>
      </c>
      <c r="C1250" t="str">
        <f t="shared" si="88"/>
        <v>FFDFD3C0</v>
      </c>
      <c r="D1250" t="s">
        <v>113</v>
      </c>
      <c r="E1250">
        <v>4</v>
      </c>
      <c r="H1250">
        <v>162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"17:49:19.227"</f>
        <v>17:49:19.227</v>
      </c>
      <c r="T1250" t="str">
        <f>"17:49:18.827"</f>
        <v>17:49:18.827</v>
      </c>
      <c r="U1250" t="str">
        <f t="shared" si="87"/>
        <v>A3E2C2</v>
      </c>
      <c r="V1250">
        <v>0</v>
      </c>
      <c r="W1250">
        <v>0</v>
      </c>
      <c r="X1250">
        <v>1</v>
      </c>
      <c r="Z1250">
        <v>0</v>
      </c>
      <c r="AA1250">
        <v>10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1</v>
      </c>
      <c r="AH1250">
        <v>0</v>
      </c>
      <c r="AI1250" t="s">
        <v>617</v>
      </c>
      <c r="AJ1250">
        <v>30.269759000000001</v>
      </c>
      <c r="AK1250" t="s">
        <v>602</v>
      </c>
      <c r="AL1250">
        <v>-89.866382999999999</v>
      </c>
      <c r="AM1250">
        <v>100</v>
      </c>
      <c r="AN1250">
        <v>1400</v>
      </c>
      <c r="AO1250" t="s">
        <v>118</v>
      </c>
      <c r="AP1250">
        <v>12</v>
      </c>
      <c r="AQ1250">
        <v>144</v>
      </c>
      <c r="AR1250">
        <v>128</v>
      </c>
      <c r="AZ1250">
        <v>1200</v>
      </c>
      <c r="BA1250">
        <v>1</v>
      </c>
      <c r="BB1250" t="str">
        <f t="shared" si="89"/>
        <v xml:space="preserve">N35DC   </v>
      </c>
      <c r="BC1250">
        <v>1</v>
      </c>
      <c r="BE1250">
        <v>0</v>
      </c>
      <c r="BF1250">
        <v>0</v>
      </c>
      <c r="BG1250">
        <v>0</v>
      </c>
      <c r="BH1250">
        <v>1425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"17:49:19.234"</f>
        <v>17:49:19.234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341</v>
      </c>
      <c r="CR1250">
        <v>0</v>
      </c>
      <c r="CW1250">
        <v>48229</v>
      </c>
      <c r="CY1250">
        <v>1</v>
      </c>
      <c r="CZ1250">
        <v>0</v>
      </c>
      <c r="DA1250">
        <v>0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"10/21/2020 17:49:11.303"</f>
        <v>10/21/2020 17:49:11.303</v>
      </c>
      <c r="C1251" t="str">
        <f t="shared" si="88"/>
        <v>FFDFD3C0</v>
      </c>
      <c r="D1251" t="s">
        <v>133</v>
      </c>
      <c r="E1251">
        <v>1</v>
      </c>
      <c r="F1251">
        <v>1001</v>
      </c>
      <c r="G1251" t="s">
        <v>114</v>
      </c>
      <c r="J1251" t="s">
        <v>134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"17:49:19.227"</f>
        <v>17:49:19.227</v>
      </c>
      <c r="T1251" t="str">
        <f>"17:49:18.827"</f>
        <v>17:49:18.827</v>
      </c>
      <c r="U1251" t="str">
        <f t="shared" si="87"/>
        <v>A3E2C2</v>
      </c>
      <c r="V1251">
        <v>0</v>
      </c>
      <c r="W1251">
        <v>0</v>
      </c>
      <c r="X1251">
        <v>1</v>
      </c>
      <c r="Z1251">
        <v>0</v>
      </c>
      <c r="AA1251">
        <v>10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1</v>
      </c>
      <c r="AH1251">
        <v>0</v>
      </c>
      <c r="AI1251" t="s">
        <v>617</v>
      </c>
      <c r="AJ1251">
        <v>30.269759000000001</v>
      </c>
      <c r="AK1251" t="s">
        <v>602</v>
      </c>
      <c r="AL1251">
        <v>-89.866382999999999</v>
      </c>
      <c r="AM1251">
        <v>100</v>
      </c>
      <c r="AN1251">
        <v>1400</v>
      </c>
      <c r="AO1251" t="s">
        <v>118</v>
      </c>
      <c r="AP1251">
        <v>12</v>
      </c>
      <c r="AQ1251">
        <v>144</v>
      </c>
      <c r="AR1251">
        <v>128</v>
      </c>
      <c r="AZ1251">
        <v>1200</v>
      </c>
      <c r="BA1251">
        <v>1</v>
      </c>
      <c r="BB1251" t="str">
        <f t="shared" si="89"/>
        <v xml:space="preserve">N35DC   </v>
      </c>
      <c r="BC1251">
        <v>1</v>
      </c>
      <c r="BE1251">
        <v>0</v>
      </c>
      <c r="BF1251">
        <v>0</v>
      </c>
      <c r="BG1251">
        <v>0</v>
      </c>
      <c r="BH1251">
        <v>1425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"17:49:19.234"</f>
        <v>17:49:19.234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341</v>
      </c>
      <c r="CR1251">
        <v>0</v>
      </c>
      <c r="CW1251">
        <v>48229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"10/21/2020 17:49:11.303"</f>
        <v>10/21/2020 17:49:11.303</v>
      </c>
      <c r="C1252" t="str">
        <f t="shared" si="88"/>
        <v>FFDFD3C0</v>
      </c>
      <c r="D1252" t="s">
        <v>130</v>
      </c>
      <c r="E1252">
        <v>3</v>
      </c>
      <c r="F1252">
        <v>2003</v>
      </c>
      <c r="G1252" t="s">
        <v>131</v>
      </c>
      <c r="J1252" t="s">
        <v>132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"17:49:19.227"</f>
        <v>17:49:19.227</v>
      </c>
      <c r="T1252" t="str">
        <f>"17:49:18.827"</f>
        <v>17:49:18.827</v>
      </c>
      <c r="U1252" t="str">
        <f t="shared" si="87"/>
        <v>A3E2C2</v>
      </c>
      <c r="V1252">
        <v>0</v>
      </c>
      <c r="W1252">
        <v>0</v>
      </c>
      <c r="X1252">
        <v>1</v>
      </c>
      <c r="Z1252">
        <v>0</v>
      </c>
      <c r="AA1252">
        <v>10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1</v>
      </c>
      <c r="AH1252">
        <v>0</v>
      </c>
      <c r="AI1252" t="s">
        <v>617</v>
      </c>
      <c r="AJ1252">
        <v>30.269759000000001</v>
      </c>
      <c r="AK1252" t="s">
        <v>602</v>
      </c>
      <c r="AL1252">
        <v>-89.866382999999999</v>
      </c>
      <c r="AM1252">
        <v>100</v>
      </c>
      <c r="AN1252">
        <v>1400</v>
      </c>
      <c r="AO1252" t="s">
        <v>118</v>
      </c>
      <c r="AP1252">
        <v>12</v>
      </c>
      <c r="AQ1252">
        <v>144</v>
      </c>
      <c r="AR1252">
        <v>128</v>
      </c>
      <c r="AZ1252">
        <v>1200</v>
      </c>
      <c r="BA1252">
        <v>1</v>
      </c>
      <c r="BB1252" t="str">
        <f t="shared" si="89"/>
        <v xml:space="preserve">N35DC   </v>
      </c>
      <c r="BC1252">
        <v>1</v>
      </c>
      <c r="BE1252">
        <v>0</v>
      </c>
      <c r="BF1252">
        <v>0</v>
      </c>
      <c r="BG1252">
        <v>0</v>
      </c>
      <c r="BH1252">
        <v>1425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"17:49:19.234"</f>
        <v>17:49:19.234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341</v>
      </c>
      <c r="CR1252">
        <v>0</v>
      </c>
      <c r="CW1252">
        <v>48229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"10/21/2020 17:49:11.303"</f>
        <v>10/21/2020 17:49:11.303</v>
      </c>
      <c r="C1253" t="str">
        <f t="shared" si="88"/>
        <v>FFDFD3C0</v>
      </c>
      <c r="D1253" t="s">
        <v>128</v>
      </c>
      <c r="E1253">
        <v>9</v>
      </c>
      <c r="H1253">
        <v>257</v>
      </c>
      <c r="I1253" t="s">
        <v>129</v>
      </c>
      <c r="J1253" t="s">
        <v>126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"17:49:19.227"</f>
        <v>17:49:19.227</v>
      </c>
      <c r="T1253" t="str">
        <f>"17:49:18.827"</f>
        <v>17:49:18.827</v>
      </c>
      <c r="U1253" t="str">
        <f t="shared" si="87"/>
        <v>A3E2C2</v>
      </c>
      <c r="V1253">
        <v>0</v>
      </c>
      <c r="W1253">
        <v>0</v>
      </c>
      <c r="X1253">
        <v>1</v>
      </c>
      <c r="Z1253">
        <v>0</v>
      </c>
      <c r="AA1253">
        <v>10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1</v>
      </c>
      <c r="AH1253">
        <v>0</v>
      </c>
      <c r="AI1253" t="s">
        <v>617</v>
      </c>
      <c r="AJ1253">
        <v>30.269759000000001</v>
      </c>
      <c r="AK1253" t="s">
        <v>602</v>
      </c>
      <c r="AL1253">
        <v>-89.866382999999999</v>
      </c>
      <c r="AM1253">
        <v>100</v>
      </c>
      <c r="AN1253">
        <v>1400</v>
      </c>
      <c r="AO1253" t="s">
        <v>118</v>
      </c>
      <c r="AP1253">
        <v>12</v>
      </c>
      <c r="AQ1253">
        <v>144</v>
      </c>
      <c r="AR1253">
        <v>128</v>
      </c>
      <c r="AZ1253">
        <v>1200</v>
      </c>
      <c r="BA1253">
        <v>1</v>
      </c>
      <c r="BB1253" t="str">
        <f t="shared" si="89"/>
        <v xml:space="preserve">N35DC   </v>
      </c>
      <c r="BC1253">
        <v>1</v>
      </c>
      <c r="BE1253">
        <v>0</v>
      </c>
      <c r="BF1253">
        <v>0</v>
      </c>
      <c r="BG1253">
        <v>0</v>
      </c>
      <c r="BH1253">
        <v>1425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"17:49:19.234"</f>
        <v>17:49:19.234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341</v>
      </c>
      <c r="CR1253">
        <v>0</v>
      </c>
      <c r="CW1253">
        <v>48229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"10/21/2020 17:49:11.303"</f>
        <v>10/21/2020 17:49:11.303</v>
      </c>
      <c r="C1254" t="str">
        <f t="shared" si="88"/>
        <v>FFDFD3C0</v>
      </c>
      <c r="D1254" t="s">
        <v>124</v>
      </c>
      <c r="E1254">
        <v>2</v>
      </c>
      <c r="H1254">
        <v>14</v>
      </c>
      <c r="I1254" t="s">
        <v>125</v>
      </c>
      <c r="J1254" t="s">
        <v>126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"17:49:19.227"</f>
        <v>17:49:19.227</v>
      </c>
      <c r="T1254" t="str">
        <f>"17:49:18.827"</f>
        <v>17:49:18.827</v>
      </c>
      <c r="U1254" t="str">
        <f t="shared" si="87"/>
        <v>A3E2C2</v>
      </c>
      <c r="V1254">
        <v>0</v>
      </c>
      <c r="W1254">
        <v>0</v>
      </c>
      <c r="X1254">
        <v>1</v>
      </c>
      <c r="Z1254">
        <v>0</v>
      </c>
      <c r="AA1254">
        <v>10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1</v>
      </c>
      <c r="AH1254">
        <v>0</v>
      </c>
      <c r="AI1254" t="s">
        <v>617</v>
      </c>
      <c r="AJ1254">
        <v>30.269759000000001</v>
      </c>
      <c r="AK1254" t="s">
        <v>602</v>
      </c>
      <c r="AL1254">
        <v>-89.866382999999999</v>
      </c>
      <c r="AM1254">
        <v>100</v>
      </c>
      <c r="AN1254">
        <v>1400</v>
      </c>
      <c r="AO1254" t="s">
        <v>118</v>
      </c>
      <c r="AP1254">
        <v>12</v>
      </c>
      <c r="AQ1254">
        <v>144</v>
      </c>
      <c r="AR1254">
        <v>128</v>
      </c>
      <c r="AZ1254">
        <v>1200</v>
      </c>
      <c r="BA1254">
        <v>1</v>
      </c>
      <c r="BB1254" t="str">
        <f t="shared" si="89"/>
        <v xml:space="preserve">N35DC   </v>
      </c>
      <c r="BC1254">
        <v>1</v>
      </c>
      <c r="BE1254">
        <v>0</v>
      </c>
      <c r="BF1254">
        <v>0</v>
      </c>
      <c r="BG1254">
        <v>0</v>
      </c>
      <c r="BH1254">
        <v>1425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"17:49:19.234"</f>
        <v>17:49:19.234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341</v>
      </c>
      <c r="CR1254">
        <v>0</v>
      </c>
      <c r="CW1254">
        <v>48229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"10/21/2020 17:49:13.470"</f>
        <v>10/21/2020 17:49:13.470</v>
      </c>
      <c r="C1255" t="str">
        <f t="shared" si="88"/>
        <v>FFDFD3C0</v>
      </c>
      <c r="D1255" t="s">
        <v>133</v>
      </c>
      <c r="E1255">
        <v>1</v>
      </c>
      <c r="F1255">
        <v>1001</v>
      </c>
      <c r="G1255" t="s">
        <v>114</v>
      </c>
      <c r="J1255" t="s">
        <v>134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"17:49:21.391"</f>
        <v>17:49:21.391</v>
      </c>
      <c r="T1255" t="str">
        <f>"17:49:21.091"</f>
        <v>17:49:21.091</v>
      </c>
      <c r="U1255" t="str">
        <f t="shared" si="87"/>
        <v>A3E2C2</v>
      </c>
      <c r="V1255">
        <v>0</v>
      </c>
      <c r="W1255">
        <v>0</v>
      </c>
      <c r="X1255">
        <v>1</v>
      </c>
      <c r="Z1255">
        <v>0</v>
      </c>
      <c r="AA1255">
        <v>10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1</v>
      </c>
      <c r="AH1255">
        <v>0</v>
      </c>
      <c r="AI1255" t="s">
        <v>618</v>
      </c>
      <c r="AJ1255">
        <v>30.271239000000001</v>
      </c>
      <c r="AK1255" t="s">
        <v>619</v>
      </c>
      <c r="AL1255">
        <v>-89.866232999999994</v>
      </c>
      <c r="AM1255">
        <v>100</v>
      </c>
      <c r="AN1255">
        <v>1400</v>
      </c>
      <c r="AO1255" t="s">
        <v>118</v>
      </c>
      <c r="AP1255">
        <v>12</v>
      </c>
      <c r="AQ1255">
        <v>143</v>
      </c>
      <c r="AR1255">
        <v>128</v>
      </c>
      <c r="AZ1255">
        <v>1200</v>
      </c>
      <c r="BA1255">
        <v>1</v>
      </c>
      <c r="BB1255" t="str">
        <f t="shared" si="89"/>
        <v xml:space="preserve">N35DC   </v>
      </c>
      <c r="BC1255">
        <v>1</v>
      </c>
      <c r="BE1255">
        <v>0</v>
      </c>
      <c r="BF1255">
        <v>0</v>
      </c>
      <c r="BG1255">
        <v>0</v>
      </c>
      <c r="BH1255">
        <v>1425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"17:49:21.394"</f>
        <v>17:49:21.394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341</v>
      </c>
      <c r="CR1255">
        <v>0</v>
      </c>
      <c r="CW1255">
        <v>49824</v>
      </c>
      <c r="CY1255">
        <v>1</v>
      </c>
      <c r="CZ1255">
        <v>0</v>
      </c>
      <c r="DA1255">
        <v>0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"10/21/2020 17:49:13.470"</f>
        <v>10/21/2020 17:49:13.470</v>
      </c>
      <c r="C1256" t="str">
        <f t="shared" si="88"/>
        <v>FFDFD3C0</v>
      </c>
      <c r="D1256" t="s">
        <v>113</v>
      </c>
      <c r="E1256">
        <v>4</v>
      </c>
      <c r="H1256">
        <v>162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"17:49:21.391"</f>
        <v>17:49:21.391</v>
      </c>
      <c r="T1256" t="str">
        <f>"17:49:21.091"</f>
        <v>17:49:21.091</v>
      </c>
      <c r="U1256" t="str">
        <f t="shared" si="87"/>
        <v>A3E2C2</v>
      </c>
      <c r="V1256">
        <v>0</v>
      </c>
      <c r="W1256">
        <v>0</v>
      </c>
      <c r="X1256">
        <v>1</v>
      </c>
      <c r="Z1256">
        <v>0</v>
      </c>
      <c r="AA1256">
        <v>10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1</v>
      </c>
      <c r="AH1256">
        <v>0</v>
      </c>
      <c r="AI1256" t="s">
        <v>618</v>
      </c>
      <c r="AJ1256">
        <v>30.271239000000001</v>
      </c>
      <c r="AK1256" t="s">
        <v>619</v>
      </c>
      <c r="AL1256">
        <v>-89.866232999999994</v>
      </c>
      <c r="AM1256">
        <v>100</v>
      </c>
      <c r="AN1256">
        <v>1400</v>
      </c>
      <c r="AO1256" t="s">
        <v>118</v>
      </c>
      <c r="AP1256">
        <v>12</v>
      </c>
      <c r="AQ1256">
        <v>143</v>
      </c>
      <c r="AR1256">
        <v>128</v>
      </c>
      <c r="AZ1256">
        <v>1200</v>
      </c>
      <c r="BA1256">
        <v>1</v>
      </c>
      <c r="BB1256" t="str">
        <f t="shared" si="89"/>
        <v xml:space="preserve">N35DC   </v>
      </c>
      <c r="BC1256">
        <v>1</v>
      </c>
      <c r="BE1256">
        <v>0</v>
      </c>
      <c r="BF1256">
        <v>0</v>
      </c>
      <c r="BG1256">
        <v>0</v>
      </c>
      <c r="BH1256">
        <v>1425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"17:49:21.394"</f>
        <v>17:49:21.394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341</v>
      </c>
      <c r="CR1256">
        <v>0</v>
      </c>
      <c r="CW1256">
        <v>49824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"10/21/2020 17:49:13.470"</f>
        <v>10/21/2020 17:49:13.470</v>
      </c>
      <c r="C1257" t="str">
        <f t="shared" si="88"/>
        <v>FFDFD3C0</v>
      </c>
      <c r="D1257" t="s">
        <v>128</v>
      </c>
      <c r="E1257">
        <v>9</v>
      </c>
      <c r="H1257">
        <v>257</v>
      </c>
      <c r="I1257" t="s">
        <v>129</v>
      </c>
      <c r="J1257" t="s">
        <v>126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"17:49:21.391"</f>
        <v>17:49:21.391</v>
      </c>
      <c r="T1257" t="str">
        <f>"17:49:21.091"</f>
        <v>17:49:21.091</v>
      </c>
      <c r="U1257" t="str">
        <f t="shared" si="87"/>
        <v>A3E2C2</v>
      </c>
      <c r="V1257">
        <v>0</v>
      </c>
      <c r="W1257">
        <v>0</v>
      </c>
      <c r="X1257">
        <v>1</v>
      </c>
      <c r="Z1257">
        <v>0</v>
      </c>
      <c r="AA1257">
        <v>10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1</v>
      </c>
      <c r="AH1257">
        <v>0</v>
      </c>
      <c r="AI1257" t="s">
        <v>618</v>
      </c>
      <c r="AJ1257">
        <v>30.271239000000001</v>
      </c>
      <c r="AK1257" t="s">
        <v>619</v>
      </c>
      <c r="AL1257">
        <v>-89.866232999999994</v>
      </c>
      <c r="AM1257">
        <v>100</v>
      </c>
      <c r="AN1257">
        <v>1400</v>
      </c>
      <c r="AO1257" t="s">
        <v>118</v>
      </c>
      <c r="AP1257">
        <v>12</v>
      </c>
      <c r="AQ1257">
        <v>143</v>
      </c>
      <c r="AR1257">
        <v>128</v>
      </c>
      <c r="AZ1257">
        <v>1200</v>
      </c>
      <c r="BA1257">
        <v>1</v>
      </c>
      <c r="BB1257" t="str">
        <f t="shared" si="89"/>
        <v xml:space="preserve">N35DC   </v>
      </c>
      <c r="BC1257">
        <v>1</v>
      </c>
      <c r="BE1257">
        <v>0</v>
      </c>
      <c r="BF1257">
        <v>0</v>
      </c>
      <c r="BG1257">
        <v>0</v>
      </c>
      <c r="BH1257">
        <v>1425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"17:49:21.394"</f>
        <v>17:49:21.394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341</v>
      </c>
      <c r="CR1257">
        <v>0</v>
      </c>
      <c r="CW1257">
        <v>49824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"10/21/2020 17:49:13.470"</f>
        <v>10/21/2020 17:49:13.470</v>
      </c>
      <c r="C1258" t="str">
        <f t="shared" si="88"/>
        <v>FFDFD3C0</v>
      </c>
      <c r="D1258" t="s">
        <v>130</v>
      </c>
      <c r="E1258">
        <v>3</v>
      </c>
      <c r="F1258">
        <v>2003</v>
      </c>
      <c r="G1258" t="s">
        <v>131</v>
      </c>
      <c r="J1258" t="s">
        <v>132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"17:49:21.391"</f>
        <v>17:49:21.391</v>
      </c>
      <c r="T1258" t="str">
        <f>"17:49:21.091"</f>
        <v>17:49:21.091</v>
      </c>
      <c r="U1258" t="str">
        <f t="shared" si="87"/>
        <v>A3E2C2</v>
      </c>
      <c r="V1258">
        <v>0</v>
      </c>
      <c r="W1258">
        <v>0</v>
      </c>
      <c r="X1258">
        <v>1</v>
      </c>
      <c r="Z1258">
        <v>0</v>
      </c>
      <c r="AA1258">
        <v>10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1</v>
      </c>
      <c r="AH1258">
        <v>0</v>
      </c>
      <c r="AI1258" t="s">
        <v>618</v>
      </c>
      <c r="AJ1258">
        <v>30.271239000000001</v>
      </c>
      <c r="AK1258" t="s">
        <v>619</v>
      </c>
      <c r="AL1258">
        <v>-89.866232999999994</v>
      </c>
      <c r="AM1258">
        <v>100</v>
      </c>
      <c r="AN1258">
        <v>1400</v>
      </c>
      <c r="AO1258" t="s">
        <v>118</v>
      </c>
      <c r="AP1258">
        <v>12</v>
      </c>
      <c r="AQ1258">
        <v>143</v>
      </c>
      <c r="AR1258">
        <v>128</v>
      </c>
      <c r="AZ1258">
        <v>1200</v>
      </c>
      <c r="BA1258">
        <v>1</v>
      </c>
      <c r="BB1258" t="str">
        <f t="shared" si="89"/>
        <v xml:space="preserve">N35DC   </v>
      </c>
      <c r="BC1258">
        <v>1</v>
      </c>
      <c r="BE1258">
        <v>0</v>
      </c>
      <c r="BF1258">
        <v>0</v>
      </c>
      <c r="BG1258">
        <v>0</v>
      </c>
      <c r="BH1258">
        <v>1425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"17:49:21.394"</f>
        <v>17:49:21.394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341</v>
      </c>
      <c r="CR1258">
        <v>0</v>
      </c>
      <c r="CW1258">
        <v>49824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"10/21/2020 17:49:13.470"</f>
        <v>10/21/2020 17:49:13.470</v>
      </c>
      <c r="C1259" t="str">
        <f t="shared" si="88"/>
        <v>FFDFD3C0</v>
      </c>
      <c r="D1259" t="s">
        <v>124</v>
      </c>
      <c r="E1259">
        <v>2</v>
      </c>
      <c r="H1259">
        <v>14</v>
      </c>
      <c r="I1259" t="s">
        <v>125</v>
      </c>
      <c r="J1259" t="s">
        <v>126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"17:49:21.391"</f>
        <v>17:49:21.391</v>
      </c>
      <c r="T1259" t="str">
        <f>"17:49:21.091"</f>
        <v>17:49:21.091</v>
      </c>
      <c r="U1259" t="str">
        <f t="shared" si="87"/>
        <v>A3E2C2</v>
      </c>
      <c r="V1259">
        <v>0</v>
      </c>
      <c r="W1259">
        <v>0</v>
      </c>
      <c r="X1259">
        <v>1</v>
      </c>
      <c r="Z1259">
        <v>0</v>
      </c>
      <c r="AA1259">
        <v>10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1</v>
      </c>
      <c r="AH1259">
        <v>0</v>
      </c>
      <c r="AI1259" t="s">
        <v>618</v>
      </c>
      <c r="AJ1259">
        <v>30.271239000000001</v>
      </c>
      <c r="AK1259" t="s">
        <v>619</v>
      </c>
      <c r="AL1259">
        <v>-89.866232999999994</v>
      </c>
      <c r="AM1259">
        <v>100</v>
      </c>
      <c r="AN1259">
        <v>1400</v>
      </c>
      <c r="AO1259" t="s">
        <v>118</v>
      </c>
      <c r="AP1259">
        <v>12</v>
      </c>
      <c r="AQ1259">
        <v>143</v>
      </c>
      <c r="AR1259">
        <v>128</v>
      </c>
      <c r="AZ1259">
        <v>1200</v>
      </c>
      <c r="BA1259">
        <v>1</v>
      </c>
      <c r="BB1259" t="str">
        <f t="shared" si="89"/>
        <v xml:space="preserve">N35DC   </v>
      </c>
      <c r="BC1259">
        <v>1</v>
      </c>
      <c r="BE1259">
        <v>0</v>
      </c>
      <c r="BF1259">
        <v>0</v>
      </c>
      <c r="BG1259">
        <v>0</v>
      </c>
      <c r="BH1259">
        <v>1425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"17:49:21.394"</f>
        <v>17:49:21.394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341</v>
      </c>
      <c r="CR1259">
        <v>0</v>
      </c>
      <c r="CW1259">
        <v>49824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"10/21/2020 17:49:14.440"</f>
        <v>10/21/2020 17:49:14.440</v>
      </c>
      <c r="C1260" t="str">
        <f t="shared" si="88"/>
        <v>FFDFD3C0</v>
      </c>
      <c r="D1260" t="s">
        <v>113</v>
      </c>
      <c r="E1260">
        <v>4</v>
      </c>
      <c r="H1260">
        <v>162</v>
      </c>
      <c r="I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"17:49:22.367"</f>
        <v>17:49:22.367</v>
      </c>
      <c r="T1260" t="str">
        <f>"17:49:22.267"</f>
        <v>17:49:22.267</v>
      </c>
      <c r="U1260" t="str">
        <f t="shared" si="87"/>
        <v>A3E2C2</v>
      </c>
      <c r="V1260">
        <v>0</v>
      </c>
      <c r="W1260">
        <v>0</v>
      </c>
      <c r="X1260">
        <v>1</v>
      </c>
      <c r="Z1260">
        <v>0</v>
      </c>
      <c r="AA1260">
        <v>10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1</v>
      </c>
      <c r="AH1260">
        <v>0</v>
      </c>
      <c r="AI1260" t="s">
        <v>620</v>
      </c>
      <c r="AJ1260">
        <v>30.271861999999999</v>
      </c>
      <c r="AK1260" t="s">
        <v>619</v>
      </c>
      <c r="AL1260">
        <v>-89.866232999999994</v>
      </c>
      <c r="AM1260">
        <v>100</v>
      </c>
      <c r="AN1260">
        <v>1400</v>
      </c>
      <c r="AO1260" t="s">
        <v>118</v>
      </c>
      <c r="AP1260">
        <v>11</v>
      </c>
      <c r="AQ1260">
        <v>143</v>
      </c>
      <c r="AR1260">
        <v>-64</v>
      </c>
      <c r="AZ1260">
        <v>1200</v>
      </c>
      <c r="BA1260">
        <v>1</v>
      </c>
      <c r="BB1260" t="str">
        <f t="shared" si="89"/>
        <v xml:space="preserve">N35DC   </v>
      </c>
      <c r="BC1260">
        <v>1</v>
      </c>
      <c r="BE1260">
        <v>0</v>
      </c>
      <c r="BF1260">
        <v>0</v>
      </c>
      <c r="BG1260">
        <v>0</v>
      </c>
      <c r="BH1260">
        <v>1425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"17:49:22.369"</f>
        <v>17:49:22.369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341</v>
      </c>
      <c r="CR1260">
        <v>0</v>
      </c>
      <c r="CW1260">
        <v>50561</v>
      </c>
      <c r="CY1260">
        <v>1</v>
      </c>
      <c r="CZ1260">
        <v>0</v>
      </c>
      <c r="DA1260">
        <v>0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"10/21/2020 17:49:14.440"</f>
        <v>10/21/2020 17:49:14.440</v>
      </c>
      <c r="C1261" t="str">
        <f t="shared" si="88"/>
        <v>FFDFD3C0</v>
      </c>
      <c r="D1261" t="s">
        <v>128</v>
      </c>
      <c r="E1261">
        <v>9</v>
      </c>
      <c r="H1261">
        <v>257</v>
      </c>
      <c r="I1261" t="s">
        <v>129</v>
      </c>
      <c r="J1261" t="s">
        <v>126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"17:49:22.367"</f>
        <v>17:49:22.367</v>
      </c>
      <c r="T1261" t="str">
        <f>"17:49:22.267"</f>
        <v>17:49:22.267</v>
      </c>
      <c r="U1261" t="str">
        <f t="shared" si="87"/>
        <v>A3E2C2</v>
      </c>
      <c r="V1261">
        <v>0</v>
      </c>
      <c r="W1261">
        <v>0</v>
      </c>
      <c r="X1261">
        <v>1</v>
      </c>
      <c r="Z1261">
        <v>0</v>
      </c>
      <c r="AA1261">
        <v>10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1</v>
      </c>
      <c r="AH1261">
        <v>0</v>
      </c>
      <c r="AI1261" t="s">
        <v>620</v>
      </c>
      <c r="AJ1261">
        <v>30.271861999999999</v>
      </c>
      <c r="AK1261" t="s">
        <v>619</v>
      </c>
      <c r="AL1261">
        <v>-89.866232999999994</v>
      </c>
      <c r="AM1261">
        <v>100</v>
      </c>
      <c r="AN1261">
        <v>1400</v>
      </c>
      <c r="AO1261" t="s">
        <v>118</v>
      </c>
      <c r="AP1261">
        <v>11</v>
      </c>
      <c r="AQ1261">
        <v>143</v>
      </c>
      <c r="AR1261">
        <v>-64</v>
      </c>
      <c r="AZ1261">
        <v>1200</v>
      </c>
      <c r="BA1261">
        <v>1</v>
      </c>
      <c r="BB1261" t="str">
        <f t="shared" si="89"/>
        <v xml:space="preserve">N35DC   </v>
      </c>
      <c r="BC1261">
        <v>1</v>
      </c>
      <c r="BE1261">
        <v>0</v>
      </c>
      <c r="BF1261">
        <v>0</v>
      </c>
      <c r="BG1261">
        <v>0</v>
      </c>
      <c r="BH1261">
        <v>1425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"17:49:22.369"</f>
        <v>17:49:22.369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341</v>
      </c>
      <c r="CR1261">
        <v>0</v>
      </c>
      <c r="CW1261">
        <v>50561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"10/21/2020 17:49:14.440"</f>
        <v>10/21/2020 17:49:14.440</v>
      </c>
      <c r="C1262" t="str">
        <f t="shared" si="88"/>
        <v>FFDFD3C0</v>
      </c>
      <c r="D1262" t="s">
        <v>130</v>
      </c>
      <c r="E1262">
        <v>3</v>
      </c>
      <c r="F1262">
        <v>2003</v>
      </c>
      <c r="G1262" t="s">
        <v>131</v>
      </c>
      <c r="J1262" t="s">
        <v>132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"17:49:22.367"</f>
        <v>17:49:22.367</v>
      </c>
      <c r="T1262" t="str">
        <f>"17:49:22.267"</f>
        <v>17:49:22.267</v>
      </c>
      <c r="U1262" t="str">
        <f t="shared" si="87"/>
        <v>A3E2C2</v>
      </c>
      <c r="V1262">
        <v>0</v>
      </c>
      <c r="W1262">
        <v>0</v>
      </c>
      <c r="X1262">
        <v>1</v>
      </c>
      <c r="Z1262">
        <v>0</v>
      </c>
      <c r="AA1262">
        <v>10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1</v>
      </c>
      <c r="AH1262">
        <v>0</v>
      </c>
      <c r="AI1262" t="s">
        <v>620</v>
      </c>
      <c r="AJ1262">
        <v>30.271861999999999</v>
      </c>
      <c r="AK1262" t="s">
        <v>619</v>
      </c>
      <c r="AL1262">
        <v>-89.866232999999994</v>
      </c>
      <c r="AM1262">
        <v>100</v>
      </c>
      <c r="AN1262">
        <v>1400</v>
      </c>
      <c r="AO1262" t="s">
        <v>118</v>
      </c>
      <c r="AP1262">
        <v>11</v>
      </c>
      <c r="AQ1262">
        <v>143</v>
      </c>
      <c r="AR1262">
        <v>-64</v>
      </c>
      <c r="AZ1262">
        <v>1200</v>
      </c>
      <c r="BA1262">
        <v>1</v>
      </c>
      <c r="BB1262" t="str">
        <f t="shared" si="89"/>
        <v xml:space="preserve">N35DC   </v>
      </c>
      <c r="BC1262">
        <v>1</v>
      </c>
      <c r="BE1262">
        <v>0</v>
      </c>
      <c r="BF1262">
        <v>0</v>
      </c>
      <c r="BG1262">
        <v>0</v>
      </c>
      <c r="BH1262">
        <v>1425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"17:49:22.369"</f>
        <v>17:49:22.369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341</v>
      </c>
      <c r="CR1262">
        <v>0</v>
      </c>
      <c r="CW1262">
        <v>50561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"10/21/2020 17:49:14.440"</f>
        <v>10/21/2020 17:49:14.440</v>
      </c>
      <c r="C1263" t="str">
        <f t="shared" si="88"/>
        <v>FFDFD3C0</v>
      </c>
      <c r="D1263" t="s">
        <v>124</v>
      </c>
      <c r="E1263">
        <v>2</v>
      </c>
      <c r="H1263">
        <v>14</v>
      </c>
      <c r="I1263" t="s">
        <v>125</v>
      </c>
      <c r="J1263" t="s">
        <v>126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"17:49:22.367"</f>
        <v>17:49:22.367</v>
      </c>
      <c r="T1263" t="str">
        <f>"17:49:22.267"</f>
        <v>17:49:22.267</v>
      </c>
      <c r="U1263" t="str">
        <f t="shared" si="87"/>
        <v>A3E2C2</v>
      </c>
      <c r="V1263">
        <v>0</v>
      </c>
      <c r="W1263">
        <v>0</v>
      </c>
      <c r="X1263">
        <v>1</v>
      </c>
      <c r="Z1263">
        <v>0</v>
      </c>
      <c r="AA1263">
        <v>10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1</v>
      </c>
      <c r="AH1263">
        <v>0</v>
      </c>
      <c r="AI1263" t="s">
        <v>620</v>
      </c>
      <c r="AJ1263">
        <v>30.271861999999999</v>
      </c>
      <c r="AK1263" t="s">
        <v>619</v>
      </c>
      <c r="AL1263">
        <v>-89.866232999999994</v>
      </c>
      <c r="AM1263">
        <v>100</v>
      </c>
      <c r="AN1263">
        <v>1400</v>
      </c>
      <c r="AO1263" t="s">
        <v>118</v>
      </c>
      <c r="AP1263">
        <v>11</v>
      </c>
      <c r="AQ1263">
        <v>143</v>
      </c>
      <c r="AR1263">
        <v>-64</v>
      </c>
      <c r="AZ1263">
        <v>1200</v>
      </c>
      <c r="BA1263">
        <v>1</v>
      </c>
      <c r="BB1263" t="str">
        <f t="shared" si="89"/>
        <v xml:space="preserve">N35DC   </v>
      </c>
      <c r="BC1263">
        <v>1</v>
      </c>
      <c r="BE1263">
        <v>0</v>
      </c>
      <c r="BF1263">
        <v>0</v>
      </c>
      <c r="BG1263">
        <v>0</v>
      </c>
      <c r="BH1263">
        <v>1425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"17:49:22.369"</f>
        <v>17:49:22.369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341</v>
      </c>
      <c r="CR1263">
        <v>0</v>
      </c>
      <c r="CW1263">
        <v>50561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"10/21/2020 17:49:14.440"</f>
        <v>10/21/2020 17:49:14.440</v>
      </c>
      <c r="C1264" t="str">
        <f t="shared" si="88"/>
        <v>FFDFD3C0</v>
      </c>
      <c r="D1264" t="s">
        <v>133</v>
      </c>
      <c r="E1264">
        <v>1</v>
      </c>
      <c r="F1264">
        <v>1001</v>
      </c>
      <c r="G1264" t="s">
        <v>114</v>
      </c>
      <c r="J1264" t="s">
        <v>134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"17:49:22.367"</f>
        <v>17:49:22.367</v>
      </c>
      <c r="T1264" t="str">
        <f>"17:49:22.267"</f>
        <v>17:49:22.267</v>
      </c>
      <c r="U1264" t="str">
        <f t="shared" si="87"/>
        <v>A3E2C2</v>
      </c>
      <c r="V1264">
        <v>0</v>
      </c>
      <c r="W1264">
        <v>0</v>
      </c>
      <c r="X1264">
        <v>1</v>
      </c>
      <c r="Z1264">
        <v>0</v>
      </c>
      <c r="AA1264">
        <v>10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1</v>
      </c>
      <c r="AH1264">
        <v>0</v>
      </c>
      <c r="AI1264" t="s">
        <v>620</v>
      </c>
      <c r="AJ1264">
        <v>30.271861999999999</v>
      </c>
      <c r="AK1264" t="s">
        <v>619</v>
      </c>
      <c r="AL1264">
        <v>-89.866232999999994</v>
      </c>
      <c r="AM1264">
        <v>100</v>
      </c>
      <c r="AN1264">
        <v>1400</v>
      </c>
      <c r="AO1264" t="s">
        <v>118</v>
      </c>
      <c r="AP1264">
        <v>11</v>
      </c>
      <c r="AQ1264">
        <v>143</v>
      </c>
      <c r="AR1264">
        <v>-64</v>
      </c>
      <c r="AZ1264">
        <v>1200</v>
      </c>
      <c r="BA1264">
        <v>1</v>
      </c>
      <c r="BB1264" t="str">
        <f t="shared" si="89"/>
        <v xml:space="preserve">N35DC   </v>
      </c>
      <c r="BC1264">
        <v>1</v>
      </c>
      <c r="BE1264">
        <v>0</v>
      </c>
      <c r="BF1264">
        <v>0</v>
      </c>
      <c r="BG1264">
        <v>0</v>
      </c>
      <c r="BH1264">
        <v>1425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"17:49:22.369"</f>
        <v>17:49:22.369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341</v>
      </c>
      <c r="CR1264">
        <v>0</v>
      </c>
      <c r="CW1264">
        <v>50561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"10/21/2020 17:49:17.426"</f>
        <v>10/21/2020 17:49:17.426</v>
      </c>
      <c r="C1265" t="str">
        <f t="shared" si="88"/>
        <v>FFDFD3C0</v>
      </c>
      <c r="D1265" t="s">
        <v>113</v>
      </c>
      <c r="E1265">
        <v>4</v>
      </c>
      <c r="H1265">
        <v>162</v>
      </c>
      <c r="I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"17:49:25.367"</f>
        <v>17:49:25.367</v>
      </c>
      <c r="T1265" t="str">
        <f>"17:49:24.967"</f>
        <v>17:49:24.967</v>
      </c>
      <c r="U1265" t="str">
        <f t="shared" si="87"/>
        <v>A3E2C2</v>
      </c>
      <c r="V1265">
        <v>0</v>
      </c>
      <c r="W1265">
        <v>0</v>
      </c>
      <c r="X1265">
        <v>1</v>
      </c>
      <c r="Z1265">
        <v>0</v>
      </c>
      <c r="AA1265">
        <v>10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1</v>
      </c>
      <c r="AH1265">
        <v>0</v>
      </c>
      <c r="AI1265" t="s">
        <v>621</v>
      </c>
      <c r="AJ1265">
        <v>30.273857</v>
      </c>
      <c r="AK1265" t="s">
        <v>622</v>
      </c>
      <c r="AL1265">
        <v>-89.866083000000003</v>
      </c>
      <c r="AM1265">
        <v>100</v>
      </c>
      <c r="AN1265">
        <v>1400</v>
      </c>
      <c r="AO1265" t="s">
        <v>118</v>
      </c>
      <c r="AP1265">
        <v>9</v>
      </c>
      <c r="AQ1265">
        <v>143</v>
      </c>
      <c r="AR1265">
        <v>-256</v>
      </c>
      <c r="AZ1265">
        <v>1200</v>
      </c>
      <c r="BA1265">
        <v>1</v>
      </c>
      <c r="BB1265" t="str">
        <f t="shared" si="89"/>
        <v xml:space="preserve">N35DC   </v>
      </c>
      <c r="BC1265">
        <v>1</v>
      </c>
      <c r="BE1265">
        <v>0</v>
      </c>
      <c r="BF1265">
        <v>0</v>
      </c>
      <c r="BG1265">
        <v>0</v>
      </c>
      <c r="BH1265">
        <v>1425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"17:49:25.368"</f>
        <v>17:49:25.368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341</v>
      </c>
      <c r="CR1265">
        <v>0</v>
      </c>
      <c r="CW1265">
        <v>52823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"10/21/2020 17:49:17.426"</f>
        <v>10/21/2020 17:49:17.426</v>
      </c>
      <c r="C1266" t="str">
        <f t="shared" si="88"/>
        <v>FFDFD3C0</v>
      </c>
      <c r="D1266" t="s">
        <v>128</v>
      </c>
      <c r="E1266">
        <v>9</v>
      </c>
      <c r="H1266">
        <v>257</v>
      </c>
      <c r="I1266" t="s">
        <v>129</v>
      </c>
      <c r="J1266" t="s">
        <v>126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"17:49:25.367"</f>
        <v>17:49:25.367</v>
      </c>
      <c r="T1266" t="str">
        <f>"17:49:24.967"</f>
        <v>17:49:24.967</v>
      </c>
      <c r="U1266" t="str">
        <f t="shared" si="87"/>
        <v>A3E2C2</v>
      </c>
      <c r="V1266">
        <v>0</v>
      </c>
      <c r="W1266">
        <v>0</v>
      </c>
      <c r="X1266">
        <v>1</v>
      </c>
      <c r="Z1266">
        <v>0</v>
      </c>
      <c r="AA1266">
        <v>10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1</v>
      </c>
      <c r="AH1266">
        <v>0</v>
      </c>
      <c r="AI1266" t="s">
        <v>621</v>
      </c>
      <c r="AJ1266">
        <v>30.273857</v>
      </c>
      <c r="AK1266" t="s">
        <v>622</v>
      </c>
      <c r="AL1266">
        <v>-89.866083000000003</v>
      </c>
      <c r="AM1266">
        <v>100</v>
      </c>
      <c r="AN1266">
        <v>1400</v>
      </c>
      <c r="AO1266" t="s">
        <v>118</v>
      </c>
      <c r="AP1266">
        <v>9</v>
      </c>
      <c r="AQ1266">
        <v>143</v>
      </c>
      <c r="AR1266">
        <v>-256</v>
      </c>
      <c r="AZ1266">
        <v>1200</v>
      </c>
      <c r="BA1266">
        <v>1</v>
      </c>
      <c r="BB1266" t="str">
        <f t="shared" si="89"/>
        <v xml:space="preserve">N35DC   </v>
      </c>
      <c r="BC1266">
        <v>1</v>
      </c>
      <c r="BE1266">
        <v>0</v>
      </c>
      <c r="BF1266">
        <v>0</v>
      </c>
      <c r="BG1266">
        <v>0</v>
      </c>
      <c r="BH1266">
        <v>1425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"17:49:25.368"</f>
        <v>17:49:25.368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341</v>
      </c>
      <c r="CR1266">
        <v>0</v>
      </c>
      <c r="CW1266">
        <v>52823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"10/21/2020 17:49:17.426"</f>
        <v>10/21/2020 17:49:17.426</v>
      </c>
      <c r="C1267" t="str">
        <f t="shared" si="88"/>
        <v>FFDFD3C0</v>
      </c>
      <c r="D1267" t="s">
        <v>130</v>
      </c>
      <c r="E1267">
        <v>3</v>
      </c>
      <c r="F1267">
        <v>2003</v>
      </c>
      <c r="G1267" t="s">
        <v>131</v>
      </c>
      <c r="J1267" t="s">
        <v>132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"17:49:25.367"</f>
        <v>17:49:25.367</v>
      </c>
      <c r="T1267" t="str">
        <f>"17:49:24.967"</f>
        <v>17:49:24.967</v>
      </c>
      <c r="U1267" t="str">
        <f t="shared" si="87"/>
        <v>A3E2C2</v>
      </c>
      <c r="V1267">
        <v>0</v>
      </c>
      <c r="W1267">
        <v>0</v>
      </c>
      <c r="X1267">
        <v>1</v>
      </c>
      <c r="Z1267">
        <v>0</v>
      </c>
      <c r="AA1267">
        <v>10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1</v>
      </c>
      <c r="AH1267">
        <v>0</v>
      </c>
      <c r="AI1267" t="s">
        <v>621</v>
      </c>
      <c r="AJ1267">
        <v>30.273857</v>
      </c>
      <c r="AK1267" t="s">
        <v>622</v>
      </c>
      <c r="AL1267">
        <v>-89.866083000000003</v>
      </c>
      <c r="AM1267">
        <v>100</v>
      </c>
      <c r="AN1267">
        <v>1400</v>
      </c>
      <c r="AO1267" t="s">
        <v>118</v>
      </c>
      <c r="AP1267">
        <v>9</v>
      </c>
      <c r="AQ1267">
        <v>143</v>
      </c>
      <c r="AR1267">
        <v>-256</v>
      </c>
      <c r="AZ1267">
        <v>1200</v>
      </c>
      <c r="BA1267">
        <v>1</v>
      </c>
      <c r="BB1267" t="str">
        <f t="shared" si="89"/>
        <v xml:space="preserve">N35DC   </v>
      </c>
      <c r="BC1267">
        <v>1</v>
      </c>
      <c r="BE1267">
        <v>0</v>
      </c>
      <c r="BF1267">
        <v>0</v>
      </c>
      <c r="BG1267">
        <v>0</v>
      </c>
      <c r="BH1267">
        <v>1425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"17:49:25.368"</f>
        <v>17:49:25.368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341</v>
      </c>
      <c r="CR1267">
        <v>0</v>
      </c>
      <c r="CW1267">
        <v>52823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"10/21/2020 17:49:17.426"</f>
        <v>10/21/2020 17:49:17.426</v>
      </c>
      <c r="C1268" t="str">
        <f t="shared" si="88"/>
        <v>FFDFD3C0</v>
      </c>
      <c r="D1268" t="s">
        <v>124</v>
      </c>
      <c r="E1268">
        <v>2</v>
      </c>
      <c r="H1268">
        <v>14</v>
      </c>
      <c r="I1268" t="s">
        <v>125</v>
      </c>
      <c r="J1268" t="s">
        <v>126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"17:49:25.367"</f>
        <v>17:49:25.367</v>
      </c>
      <c r="T1268" t="str">
        <f>"17:49:24.967"</f>
        <v>17:49:24.967</v>
      </c>
      <c r="U1268" t="str">
        <f t="shared" si="87"/>
        <v>A3E2C2</v>
      </c>
      <c r="V1268">
        <v>0</v>
      </c>
      <c r="W1268">
        <v>0</v>
      </c>
      <c r="X1268">
        <v>1</v>
      </c>
      <c r="Z1268">
        <v>0</v>
      </c>
      <c r="AA1268">
        <v>10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1</v>
      </c>
      <c r="AH1268">
        <v>0</v>
      </c>
      <c r="AI1268" t="s">
        <v>621</v>
      </c>
      <c r="AJ1268">
        <v>30.273857</v>
      </c>
      <c r="AK1268" t="s">
        <v>622</v>
      </c>
      <c r="AL1268">
        <v>-89.866083000000003</v>
      </c>
      <c r="AM1268">
        <v>100</v>
      </c>
      <c r="AN1268">
        <v>1400</v>
      </c>
      <c r="AO1268" t="s">
        <v>118</v>
      </c>
      <c r="AP1268">
        <v>9</v>
      </c>
      <c r="AQ1268">
        <v>143</v>
      </c>
      <c r="AR1268">
        <v>-256</v>
      </c>
      <c r="AZ1268">
        <v>1200</v>
      </c>
      <c r="BA1268">
        <v>1</v>
      </c>
      <c r="BB1268" t="str">
        <f t="shared" si="89"/>
        <v xml:space="preserve">N35DC   </v>
      </c>
      <c r="BC1268">
        <v>1</v>
      </c>
      <c r="BE1268">
        <v>0</v>
      </c>
      <c r="BF1268">
        <v>0</v>
      </c>
      <c r="BG1268">
        <v>0</v>
      </c>
      <c r="BH1268">
        <v>1425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"17:49:25.368"</f>
        <v>17:49:25.368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341</v>
      </c>
      <c r="CR1268">
        <v>0</v>
      </c>
      <c r="CW1268">
        <v>52823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"10/21/2020 17:49:17.426"</f>
        <v>10/21/2020 17:49:17.426</v>
      </c>
      <c r="C1269" t="str">
        <f t="shared" si="88"/>
        <v>FFDFD3C0</v>
      </c>
      <c r="D1269" t="s">
        <v>133</v>
      </c>
      <c r="E1269">
        <v>1</v>
      </c>
      <c r="F1269">
        <v>1001</v>
      </c>
      <c r="G1269" t="s">
        <v>114</v>
      </c>
      <c r="J1269" t="s">
        <v>134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"17:49:25.367"</f>
        <v>17:49:25.367</v>
      </c>
      <c r="T1269" t="str">
        <f>"17:49:24.967"</f>
        <v>17:49:24.967</v>
      </c>
      <c r="U1269" t="str">
        <f t="shared" si="87"/>
        <v>A3E2C2</v>
      </c>
      <c r="V1269">
        <v>0</v>
      </c>
      <c r="W1269">
        <v>0</v>
      </c>
      <c r="X1269">
        <v>1</v>
      </c>
      <c r="Z1269">
        <v>0</v>
      </c>
      <c r="AA1269">
        <v>10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1</v>
      </c>
      <c r="AH1269">
        <v>0</v>
      </c>
      <c r="AI1269" t="s">
        <v>621</v>
      </c>
      <c r="AJ1269">
        <v>30.273857</v>
      </c>
      <c r="AK1269" t="s">
        <v>622</v>
      </c>
      <c r="AL1269">
        <v>-89.866083000000003</v>
      </c>
      <c r="AM1269">
        <v>100</v>
      </c>
      <c r="AN1269">
        <v>1400</v>
      </c>
      <c r="AO1269" t="s">
        <v>118</v>
      </c>
      <c r="AP1269">
        <v>9</v>
      </c>
      <c r="AQ1269">
        <v>143</v>
      </c>
      <c r="AR1269">
        <v>-256</v>
      </c>
      <c r="AZ1269">
        <v>1200</v>
      </c>
      <c r="BA1269">
        <v>1</v>
      </c>
      <c r="BB1269" t="str">
        <f t="shared" si="89"/>
        <v xml:space="preserve">N35DC   </v>
      </c>
      <c r="BC1269">
        <v>1</v>
      </c>
      <c r="BE1269">
        <v>0</v>
      </c>
      <c r="BF1269">
        <v>0</v>
      </c>
      <c r="BG1269">
        <v>0</v>
      </c>
      <c r="BH1269">
        <v>1425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"17:49:25.368"</f>
        <v>17:49:25.368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341</v>
      </c>
      <c r="CR1269">
        <v>0</v>
      </c>
      <c r="CW1269">
        <v>52823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"10/21/2020 17:49:18.438"</f>
        <v>10/21/2020 17:49:18.438</v>
      </c>
      <c r="C1270" t="str">
        <f t="shared" si="88"/>
        <v>FFDFD3C0</v>
      </c>
      <c r="D1270" t="s">
        <v>113</v>
      </c>
      <c r="E1270">
        <v>4</v>
      </c>
      <c r="H1270">
        <v>162</v>
      </c>
      <c r="I1270" t="s">
        <v>114</v>
      </c>
      <c r="J1270" t="s">
        <v>115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"17:49:26.367"</f>
        <v>17:49:26.367</v>
      </c>
      <c r="T1270" t="str">
        <f>"17:49:26.067"</f>
        <v>17:49:26.067</v>
      </c>
      <c r="U1270" t="str">
        <f t="shared" si="87"/>
        <v>A3E2C2</v>
      </c>
      <c r="V1270">
        <v>0</v>
      </c>
      <c r="W1270">
        <v>0</v>
      </c>
      <c r="X1270">
        <v>1</v>
      </c>
      <c r="Z1270">
        <v>0</v>
      </c>
      <c r="AA1270">
        <v>10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1</v>
      </c>
      <c r="AH1270">
        <v>0</v>
      </c>
      <c r="AI1270" t="s">
        <v>623</v>
      </c>
      <c r="AJ1270">
        <v>30.274522000000001</v>
      </c>
      <c r="AK1270" t="s">
        <v>624</v>
      </c>
      <c r="AL1270">
        <v>-89.866017999999997</v>
      </c>
      <c r="AM1270">
        <v>100</v>
      </c>
      <c r="AN1270">
        <v>1400</v>
      </c>
      <c r="AO1270" t="s">
        <v>118</v>
      </c>
      <c r="AP1270">
        <v>7</v>
      </c>
      <c r="AQ1270">
        <v>143</v>
      </c>
      <c r="AR1270">
        <v>-192</v>
      </c>
      <c r="AZ1270">
        <v>1200</v>
      </c>
      <c r="BA1270">
        <v>1</v>
      </c>
      <c r="BB1270" t="str">
        <f t="shared" si="89"/>
        <v xml:space="preserve">N35DC   </v>
      </c>
      <c r="BC1270">
        <v>1</v>
      </c>
      <c r="BE1270">
        <v>0</v>
      </c>
      <c r="BF1270">
        <v>0</v>
      </c>
      <c r="BG1270">
        <v>0</v>
      </c>
      <c r="BH1270">
        <v>1400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"17:49:26.373"</f>
        <v>17:49:26.373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341</v>
      </c>
      <c r="CR1270">
        <v>0</v>
      </c>
      <c r="CW1270">
        <v>53521</v>
      </c>
      <c r="CY1270">
        <v>1</v>
      </c>
      <c r="CZ1270">
        <v>0</v>
      </c>
      <c r="DA1270">
        <v>0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"10/21/2020 17:49:18.438"</f>
        <v>10/21/2020 17:49:18.438</v>
      </c>
      <c r="C1271" t="str">
        <f t="shared" si="88"/>
        <v>FFDFD3C0</v>
      </c>
      <c r="D1271" t="s">
        <v>128</v>
      </c>
      <c r="E1271">
        <v>9</v>
      </c>
      <c r="H1271">
        <v>257</v>
      </c>
      <c r="I1271" t="s">
        <v>129</v>
      </c>
      <c r="J1271" t="s">
        <v>126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"17:49:26.367"</f>
        <v>17:49:26.367</v>
      </c>
      <c r="T1271" t="str">
        <f>"17:49:26.067"</f>
        <v>17:49:26.067</v>
      </c>
      <c r="U1271" t="str">
        <f t="shared" si="87"/>
        <v>A3E2C2</v>
      </c>
      <c r="V1271">
        <v>0</v>
      </c>
      <c r="W1271">
        <v>0</v>
      </c>
      <c r="X1271">
        <v>1</v>
      </c>
      <c r="Z1271">
        <v>0</v>
      </c>
      <c r="AA1271">
        <v>10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1</v>
      </c>
      <c r="AH1271">
        <v>0</v>
      </c>
      <c r="AI1271" t="s">
        <v>623</v>
      </c>
      <c r="AJ1271">
        <v>30.274522000000001</v>
      </c>
      <c r="AK1271" t="s">
        <v>624</v>
      </c>
      <c r="AL1271">
        <v>-89.866017999999997</v>
      </c>
      <c r="AM1271">
        <v>100</v>
      </c>
      <c r="AN1271">
        <v>1400</v>
      </c>
      <c r="AO1271" t="s">
        <v>118</v>
      </c>
      <c r="AP1271">
        <v>7</v>
      </c>
      <c r="AQ1271">
        <v>143</v>
      </c>
      <c r="AR1271">
        <v>-192</v>
      </c>
      <c r="AZ1271">
        <v>1200</v>
      </c>
      <c r="BA1271">
        <v>1</v>
      </c>
      <c r="BB1271" t="str">
        <f t="shared" si="89"/>
        <v xml:space="preserve">N35DC   </v>
      </c>
      <c r="BC1271">
        <v>1</v>
      </c>
      <c r="BE1271">
        <v>0</v>
      </c>
      <c r="BF1271">
        <v>0</v>
      </c>
      <c r="BG1271">
        <v>0</v>
      </c>
      <c r="BH1271">
        <v>1400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"17:49:26.373"</f>
        <v>17:49:26.373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341</v>
      </c>
      <c r="CR1271">
        <v>0</v>
      </c>
      <c r="CW1271">
        <v>53521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"10/21/2020 17:49:18.438"</f>
        <v>10/21/2020 17:49:18.438</v>
      </c>
      <c r="C1272" t="str">
        <f t="shared" si="88"/>
        <v>FFDFD3C0</v>
      </c>
      <c r="D1272" t="s">
        <v>124</v>
      </c>
      <c r="E1272">
        <v>2</v>
      </c>
      <c r="H1272">
        <v>14</v>
      </c>
      <c r="I1272" t="s">
        <v>125</v>
      </c>
      <c r="J1272" t="s">
        <v>126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"17:49:26.367"</f>
        <v>17:49:26.367</v>
      </c>
      <c r="T1272" t="str">
        <f>"17:49:26.067"</f>
        <v>17:49:26.067</v>
      </c>
      <c r="U1272" t="str">
        <f t="shared" si="87"/>
        <v>A3E2C2</v>
      </c>
      <c r="V1272">
        <v>0</v>
      </c>
      <c r="W1272">
        <v>0</v>
      </c>
      <c r="X1272">
        <v>1</v>
      </c>
      <c r="Z1272">
        <v>0</v>
      </c>
      <c r="AA1272">
        <v>10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1</v>
      </c>
      <c r="AH1272">
        <v>0</v>
      </c>
      <c r="AI1272" t="s">
        <v>623</v>
      </c>
      <c r="AJ1272">
        <v>30.274522000000001</v>
      </c>
      <c r="AK1272" t="s">
        <v>624</v>
      </c>
      <c r="AL1272">
        <v>-89.866017999999997</v>
      </c>
      <c r="AM1272">
        <v>100</v>
      </c>
      <c r="AN1272">
        <v>1400</v>
      </c>
      <c r="AO1272" t="s">
        <v>118</v>
      </c>
      <c r="AP1272">
        <v>7</v>
      </c>
      <c r="AQ1272">
        <v>143</v>
      </c>
      <c r="AR1272">
        <v>-192</v>
      </c>
      <c r="AZ1272">
        <v>1200</v>
      </c>
      <c r="BA1272">
        <v>1</v>
      </c>
      <c r="BB1272" t="str">
        <f t="shared" si="89"/>
        <v xml:space="preserve">N35DC   </v>
      </c>
      <c r="BC1272">
        <v>1</v>
      </c>
      <c r="BE1272">
        <v>0</v>
      </c>
      <c r="BF1272">
        <v>0</v>
      </c>
      <c r="BG1272">
        <v>0</v>
      </c>
      <c r="BH1272">
        <v>1400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"17:49:26.373"</f>
        <v>17:49:26.373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341</v>
      </c>
      <c r="CR1272">
        <v>0</v>
      </c>
      <c r="CW1272">
        <v>53521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"10/21/2020 17:49:18.438"</f>
        <v>10/21/2020 17:49:18.438</v>
      </c>
      <c r="C1273" t="str">
        <f t="shared" si="88"/>
        <v>FFDFD3C0</v>
      </c>
      <c r="D1273" t="s">
        <v>130</v>
      </c>
      <c r="E1273">
        <v>3</v>
      </c>
      <c r="F1273">
        <v>2003</v>
      </c>
      <c r="G1273" t="s">
        <v>131</v>
      </c>
      <c r="J1273" t="s">
        <v>132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"17:49:26.367"</f>
        <v>17:49:26.367</v>
      </c>
      <c r="T1273" t="str">
        <f>"17:49:26.067"</f>
        <v>17:49:26.067</v>
      </c>
      <c r="U1273" t="str">
        <f t="shared" si="87"/>
        <v>A3E2C2</v>
      </c>
      <c r="V1273">
        <v>0</v>
      </c>
      <c r="W1273">
        <v>0</v>
      </c>
      <c r="X1273">
        <v>1</v>
      </c>
      <c r="Z1273">
        <v>0</v>
      </c>
      <c r="AA1273">
        <v>10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1</v>
      </c>
      <c r="AH1273">
        <v>0</v>
      </c>
      <c r="AI1273" t="s">
        <v>623</v>
      </c>
      <c r="AJ1273">
        <v>30.274522000000001</v>
      </c>
      <c r="AK1273" t="s">
        <v>624</v>
      </c>
      <c r="AL1273">
        <v>-89.866017999999997</v>
      </c>
      <c r="AM1273">
        <v>100</v>
      </c>
      <c r="AN1273">
        <v>1400</v>
      </c>
      <c r="AO1273" t="s">
        <v>118</v>
      </c>
      <c r="AP1273">
        <v>7</v>
      </c>
      <c r="AQ1273">
        <v>143</v>
      </c>
      <c r="AR1273">
        <v>-192</v>
      </c>
      <c r="AZ1273">
        <v>1200</v>
      </c>
      <c r="BA1273">
        <v>1</v>
      </c>
      <c r="BB1273" t="str">
        <f t="shared" si="89"/>
        <v xml:space="preserve">N35DC   </v>
      </c>
      <c r="BC1273">
        <v>1</v>
      </c>
      <c r="BE1273">
        <v>0</v>
      </c>
      <c r="BF1273">
        <v>0</v>
      </c>
      <c r="BG1273">
        <v>0</v>
      </c>
      <c r="BH1273">
        <v>1400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"17:49:26.373"</f>
        <v>17:49:26.373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341</v>
      </c>
      <c r="CR1273">
        <v>0</v>
      </c>
      <c r="CW1273">
        <v>53521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"10/21/2020 17:49:18.438"</f>
        <v>10/21/2020 17:49:18.438</v>
      </c>
      <c r="C1274" t="str">
        <f t="shared" si="88"/>
        <v>FFDFD3C0</v>
      </c>
      <c r="D1274" t="s">
        <v>133</v>
      </c>
      <c r="E1274">
        <v>1</v>
      </c>
      <c r="F1274">
        <v>1001</v>
      </c>
      <c r="G1274" t="s">
        <v>114</v>
      </c>
      <c r="J1274" t="s">
        <v>134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"17:49:26.367"</f>
        <v>17:49:26.367</v>
      </c>
      <c r="T1274" t="str">
        <f>"17:49:26.067"</f>
        <v>17:49:26.067</v>
      </c>
      <c r="U1274" t="str">
        <f t="shared" si="87"/>
        <v>A3E2C2</v>
      </c>
      <c r="V1274">
        <v>0</v>
      </c>
      <c r="W1274">
        <v>0</v>
      </c>
      <c r="X1274">
        <v>1</v>
      </c>
      <c r="Z1274">
        <v>0</v>
      </c>
      <c r="AA1274">
        <v>10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1</v>
      </c>
      <c r="AH1274">
        <v>0</v>
      </c>
      <c r="AI1274" t="s">
        <v>623</v>
      </c>
      <c r="AJ1274">
        <v>30.274522000000001</v>
      </c>
      <c r="AK1274" t="s">
        <v>624</v>
      </c>
      <c r="AL1274">
        <v>-89.866017999999997</v>
      </c>
      <c r="AM1274">
        <v>100</v>
      </c>
      <c r="AN1274">
        <v>1400</v>
      </c>
      <c r="AO1274" t="s">
        <v>118</v>
      </c>
      <c r="AP1274">
        <v>7</v>
      </c>
      <c r="AQ1274">
        <v>143</v>
      </c>
      <c r="AR1274">
        <v>-192</v>
      </c>
      <c r="AZ1274">
        <v>1200</v>
      </c>
      <c r="BA1274">
        <v>1</v>
      </c>
      <c r="BB1274" t="str">
        <f t="shared" si="89"/>
        <v xml:space="preserve">N35DC   </v>
      </c>
      <c r="BC1274">
        <v>1</v>
      </c>
      <c r="BE1274">
        <v>0</v>
      </c>
      <c r="BF1274">
        <v>0</v>
      </c>
      <c r="BG1274">
        <v>0</v>
      </c>
      <c r="BH1274">
        <v>1400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"17:49:26.373"</f>
        <v>17:49:26.373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341</v>
      </c>
      <c r="CR1274">
        <v>0</v>
      </c>
      <c r="CW1274">
        <v>53521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"10/21/2020 17:49:19.549"</f>
        <v>10/21/2020 17:49:19.549</v>
      </c>
      <c r="C1275" t="str">
        <f t="shared" si="88"/>
        <v>FFDFD3C0</v>
      </c>
      <c r="D1275" t="s">
        <v>113</v>
      </c>
      <c r="E1275">
        <v>4</v>
      </c>
      <c r="H1275">
        <v>162</v>
      </c>
      <c r="I1275" t="s">
        <v>114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ref="S1275:T1279" si="91">"17:49:27.461"</f>
        <v>17:49:27.461</v>
      </c>
      <c r="T1275" t="str">
        <f t="shared" si="91"/>
        <v>17:49:27.461</v>
      </c>
      <c r="U1275" t="str">
        <f t="shared" si="87"/>
        <v>A3E2C2</v>
      </c>
      <c r="V1275">
        <v>0</v>
      </c>
      <c r="W1275">
        <v>0</v>
      </c>
      <c r="X1275">
        <v>1</v>
      </c>
      <c r="Z1275">
        <v>0</v>
      </c>
      <c r="AA1275">
        <v>10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1</v>
      </c>
      <c r="AH1275">
        <v>0</v>
      </c>
      <c r="AI1275" t="s">
        <v>625</v>
      </c>
      <c r="AJ1275">
        <v>30.275251999999998</v>
      </c>
      <c r="AK1275" t="s">
        <v>626</v>
      </c>
      <c r="AL1275">
        <v>-89.865975000000006</v>
      </c>
      <c r="AM1275">
        <v>100</v>
      </c>
      <c r="AN1275">
        <v>1400</v>
      </c>
      <c r="AO1275" t="s">
        <v>118</v>
      </c>
      <c r="AP1275">
        <v>6</v>
      </c>
      <c r="AQ1275">
        <v>143</v>
      </c>
      <c r="AR1275">
        <v>-192</v>
      </c>
      <c r="AZ1275">
        <v>1200</v>
      </c>
      <c r="BA1275">
        <v>1</v>
      </c>
      <c r="BB1275" t="str">
        <f t="shared" si="89"/>
        <v xml:space="preserve">N35DC   </v>
      </c>
      <c r="BC1275">
        <v>1</v>
      </c>
      <c r="BE1275">
        <v>0</v>
      </c>
      <c r="BF1275">
        <v>0</v>
      </c>
      <c r="BG1275">
        <v>0</v>
      </c>
      <c r="BH1275">
        <v>1400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"17:49:27.468"</f>
        <v>17:49:27.468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341</v>
      </c>
      <c r="CR1275">
        <v>0</v>
      </c>
      <c r="CW1275">
        <v>54320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"10/21/2020 17:49:19.549"</f>
        <v>10/21/2020 17:49:19.549</v>
      </c>
      <c r="C1276" t="str">
        <f t="shared" si="88"/>
        <v>FFDFD3C0</v>
      </c>
      <c r="D1276" t="s">
        <v>128</v>
      </c>
      <c r="E1276">
        <v>9</v>
      </c>
      <c r="H1276">
        <v>257</v>
      </c>
      <c r="I1276" t="s">
        <v>129</v>
      </c>
      <c r="J1276" t="s">
        <v>126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91"/>
        <v>17:49:27.461</v>
      </c>
      <c r="T1276" t="str">
        <f t="shared" si="91"/>
        <v>17:49:27.461</v>
      </c>
      <c r="U1276" t="str">
        <f t="shared" si="87"/>
        <v>A3E2C2</v>
      </c>
      <c r="V1276">
        <v>0</v>
      </c>
      <c r="W1276">
        <v>0</v>
      </c>
      <c r="X1276">
        <v>1</v>
      </c>
      <c r="Z1276">
        <v>0</v>
      </c>
      <c r="AA1276">
        <v>10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1</v>
      </c>
      <c r="AH1276">
        <v>0</v>
      </c>
      <c r="AI1276" t="s">
        <v>625</v>
      </c>
      <c r="AJ1276">
        <v>30.275251999999998</v>
      </c>
      <c r="AK1276" t="s">
        <v>626</v>
      </c>
      <c r="AL1276">
        <v>-89.865975000000006</v>
      </c>
      <c r="AM1276">
        <v>100</v>
      </c>
      <c r="AN1276">
        <v>1400</v>
      </c>
      <c r="AO1276" t="s">
        <v>118</v>
      </c>
      <c r="AP1276">
        <v>6</v>
      </c>
      <c r="AQ1276">
        <v>143</v>
      </c>
      <c r="AR1276">
        <v>-192</v>
      </c>
      <c r="AZ1276">
        <v>1200</v>
      </c>
      <c r="BA1276">
        <v>1</v>
      </c>
      <c r="BB1276" t="str">
        <f t="shared" si="89"/>
        <v xml:space="preserve">N35DC   </v>
      </c>
      <c r="BC1276">
        <v>1</v>
      </c>
      <c r="BE1276">
        <v>0</v>
      </c>
      <c r="BF1276">
        <v>0</v>
      </c>
      <c r="BG1276">
        <v>0</v>
      </c>
      <c r="BH1276">
        <v>1400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"17:49:27.468"</f>
        <v>17:49:27.468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341</v>
      </c>
      <c r="CR1276">
        <v>0</v>
      </c>
      <c r="CW1276">
        <v>54320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"10/21/2020 17:49:19.549"</f>
        <v>10/21/2020 17:49:19.549</v>
      </c>
      <c r="C1277" t="str">
        <f t="shared" si="88"/>
        <v>FFDFD3C0</v>
      </c>
      <c r="D1277" t="s">
        <v>124</v>
      </c>
      <c r="E1277">
        <v>2</v>
      </c>
      <c r="H1277">
        <v>14</v>
      </c>
      <c r="I1277" t="s">
        <v>125</v>
      </c>
      <c r="J1277" t="s">
        <v>126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91"/>
        <v>17:49:27.461</v>
      </c>
      <c r="T1277" t="str">
        <f t="shared" si="91"/>
        <v>17:49:27.461</v>
      </c>
      <c r="U1277" t="str">
        <f t="shared" si="87"/>
        <v>A3E2C2</v>
      </c>
      <c r="V1277">
        <v>0</v>
      </c>
      <c r="W1277">
        <v>0</v>
      </c>
      <c r="X1277">
        <v>1</v>
      </c>
      <c r="Z1277">
        <v>0</v>
      </c>
      <c r="AA1277">
        <v>10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1</v>
      </c>
      <c r="AH1277">
        <v>0</v>
      </c>
      <c r="AI1277" t="s">
        <v>625</v>
      </c>
      <c r="AJ1277">
        <v>30.275251999999998</v>
      </c>
      <c r="AK1277" t="s">
        <v>626</v>
      </c>
      <c r="AL1277">
        <v>-89.865975000000006</v>
      </c>
      <c r="AM1277">
        <v>100</v>
      </c>
      <c r="AN1277">
        <v>1400</v>
      </c>
      <c r="AO1277" t="s">
        <v>118</v>
      </c>
      <c r="AP1277">
        <v>6</v>
      </c>
      <c r="AQ1277">
        <v>143</v>
      </c>
      <c r="AR1277">
        <v>-192</v>
      </c>
      <c r="AZ1277">
        <v>1200</v>
      </c>
      <c r="BA1277">
        <v>1</v>
      </c>
      <c r="BB1277" t="str">
        <f t="shared" si="89"/>
        <v xml:space="preserve">N35DC   </v>
      </c>
      <c r="BC1277">
        <v>1</v>
      </c>
      <c r="BE1277">
        <v>0</v>
      </c>
      <c r="BF1277">
        <v>0</v>
      </c>
      <c r="BG1277">
        <v>0</v>
      </c>
      <c r="BH1277">
        <v>1400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"17:49:27.468"</f>
        <v>17:49:27.468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341</v>
      </c>
      <c r="CR1277">
        <v>0</v>
      </c>
      <c r="CW1277">
        <v>54320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"10/21/2020 17:49:19.549"</f>
        <v>10/21/2020 17:49:19.549</v>
      </c>
      <c r="C1278" t="str">
        <f t="shared" si="88"/>
        <v>FFDFD3C0</v>
      </c>
      <c r="D1278" t="s">
        <v>130</v>
      </c>
      <c r="E1278">
        <v>3</v>
      </c>
      <c r="F1278">
        <v>2003</v>
      </c>
      <c r="G1278" t="s">
        <v>131</v>
      </c>
      <c r="J1278" t="s">
        <v>132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91"/>
        <v>17:49:27.461</v>
      </c>
      <c r="T1278" t="str">
        <f t="shared" si="91"/>
        <v>17:49:27.461</v>
      </c>
      <c r="U1278" t="str">
        <f t="shared" si="87"/>
        <v>A3E2C2</v>
      </c>
      <c r="V1278">
        <v>0</v>
      </c>
      <c r="W1278">
        <v>0</v>
      </c>
      <c r="X1278">
        <v>1</v>
      </c>
      <c r="Z1278">
        <v>0</v>
      </c>
      <c r="AA1278">
        <v>10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1</v>
      </c>
      <c r="AH1278">
        <v>0</v>
      </c>
      <c r="AI1278" t="s">
        <v>625</v>
      </c>
      <c r="AJ1278">
        <v>30.275251999999998</v>
      </c>
      <c r="AK1278" t="s">
        <v>626</v>
      </c>
      <c r="AL1278">
        <v>-89.865975000000006</v>
      </c>
      <c r="AM1278">
        <v>100</v>
      </c>
      <c r="AN1278">
        <v>1400</v>
      </c>
      <c r="AO1278" t="s">
        <v>118</v>
      </c>
      <c r="AP1278">
        <v>6</v>
      </c>
      <c r="AQ1278">
        <v>143</v>
      </c>
      <c r="AR1278">
        <v>-192</v>
      </c>
      <c r="AZ1278">
        <v>1200</v>
      </c>
      <c r="BA1278">
        <v>1</v>
      </c>
      <c r="BB1278" t="str">
        <f t="shared" si="89"/>
        <v xml:space="preserve">N35DC   </v>
      </c>
      <c r="BC1278">
        <v>1</v>
      </c>
      <c r="BE1278">
        <v>0</v>
      </c>
      <c r="BF1278">
        <v>0</v>
      </c>
      <c r="BG1278">
        <v>0</v>
      </c>
      <c r="BH1278">
        <v>1400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"17:49:27.468"</f>
        <v>17:49:27.468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341</v>
      </c>
      <c r="CR1278">
        <v>0</v>
      </c>
      <c r="CW1278">
        <v>54320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"10/21/2020 17:49:19.549"</f>
        <v>10/21/2020 17:49:19.549</v>
      </c>
      <c r="C1279" t="str">
        <f t="shared" si="88"/>
        <v>FFDFD3C0</v>
      </c>
      <c r="D1279" t="s">
        <v>133</v>
      </c>
      <c r="E1279">
        <v>1</v>
      </c>
      <c r="F1279">
        <v>1001</v>
      </c>
      <c r="G1279" t="s">
        <v>114</v>
      </c>
      <c r="J1279" t="s">
        <v>134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91"/>
        <v>17:49:27.461</v>
      </c>
      <c r="T1279" t="str">
        <f t="shared" si="91"/>
        <v>17:49:27.461</v>
      </c>
      <c r="U1279" t="str">
        <f t="shared" si="87"/>
        <v>A3E2C2</v>
      </c>
      <c r="V1279">
        <v>0</v>
      </c>
      <c r="W1279">
        <v>0</v>
      </c>
      <c r="X1279">
        <v>1</v>
      </c>
      <c r="Z1279">
        <v>0</v>
      </c>
      <c r="AA1279">
        <v>10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1</v>
      </c>
      <c r="AH1279">
        <v>0</v>
      </c>
      <c r="AI1279" t="s">
        <v>625</v>
      </c>
      <c r="AJ1279">
        <v>30.275251999999998</v>
      </c>
      <c r="AK1279" t="s">
        <v>626</v>
      </c>
      <c r="AL1279">
        <v>-89.865975000000006</v>
      </c>
      <c r="AM1279">
        <v>100</v>
      </c>
      <c r="AN1279">
        <v>1400</v>
      </c>
      <c r="AO1279" t="s">
        <v>118</v>
      </c>
      <c r="AP1279">
        <v>6</v>
      </c>
      <c r="AQ1279">
        <v>143</v>
      </c>
      <c r="AR1279">
        <v>-192</v>
      </c>
      <c r="AZ1279">
        <v>1200</v>
      </c>
      <c r="BA1279">
        <v>1</v>
      </c>
      <c r="BB1279" t="str">
        <f t="shared" si="89"/>
        <v xml:space="preserve">N35DC   </v>
      </c>
      <c r="BC1279">
        <v>1</v>
      </c>
      <c r="BE1279">
        <v>0</v>
      </c>
      <c r="BF1279">
        <v>0</v>
      </c>
      <c r="BG1279">
        <v>0</v>
      </c>
      <c r="BH1279">
        <v>1400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"17:49:27.468"</f>
        <v>17:49:27.468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341</v>
      </c>
      <c r="CR1279">
        <v>0</v>
      </c>
      <c r="CW1279">
        <v>54320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"10/21/2020 17:49:22.480"</f>
        <v>10/21/2020 17:49:22.480</v>
      </c>
      <c r="C1280" t="str">
        <f t="shared" si="88"/>
        <v>FFDFD3C0</v>
      </c>
      <c r="D1280" t="s">
        <v>113</v>
      </c>
      <c r="E1280">
        <v>4</v>
      </c>
      <c r="H1280">
        <v>162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"17:49:30.406"</f>
        <v>17:49:30.406</v>
      </c>
      <c r="T1280" t="str">
        <f>"17:49:29.906"</f>
        <v>17:49:29.906</v>
      </c>
      <c r="U1280" t="str">
        <f t="shared" si="87"/>
        <v>A3E2C2</v>
      </c>
      <c r="V1280">
        <v>0</v>
      </c>
      <c r="W1280">
        <v>0</v>
      </c>
      <c r="X1280">
        <v>1</v>
      </c>
      <c r="Z1280">
        <v>0</v>
      </c>
      <c r="AA1280">
        <v>10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1</v>
      </c>
      <c r="AH1280">
        <v>0</v>
      </c>
      <c r="AI1280" t="s">
        <v>627</v>
      </c>
      <c r="AJ1280">
        <v>30.277225999999999</v>
      </c>
      <c r="AK1280" t="s">
        <v>628</v>
      </c>
      <c r="AL1280">
        <v>-89.865954000000002</v>
      </c>
      <c r="AM1280">
        <v>100</v>
      </c>
      <c r="AN1280">
        <v>1300</v>
      </c>
      <c r="AO1280" t="s">
        <v>118</v>
      </c>
      <c r="AP1280">
        <v>3</v>
      </c>
      <c r="AQ1280">
        <v>144</v>
      </c>
      <c r="AR1280">
        <v>-320</v>
      </c>
      <c r="AZ1280">
        <v>1200</v>
      </c>
      <c r="BA1280">
        <v>1</v>
      </c>
      <c r="BB1280" t="str">
        <f t="shared" si="89"/>
        <v xml:space="preserve">N35DC   </v>
      </c>
      <c r="BC1280">
        <v>1</v>
      </c>
      <c r="BE1280">
        <v>0</v>
      </c>
      <c r="BF1280">
        <v>0</v>
      </c>
      <c r="BG1280">
        <v>0</v>
      </c>
      <c r="BH1280">
        <v>1400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"17:49:30.408"</f>
        <v>17:49:30.408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341</v>
      </c>
      <c r="CR1280">
        <v>0</v>
      </c>
      <c r="CW1280">
        <v>56443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"10/21/2020 17:49:22.480"</f>
        <v>10/21/2020 17:49:22.480</v>
      </c>
      <c r="C1281" t="str">
        <f t="shared" si="88"/>
        <v>FFDFD3C0</v>
      </c>
      <c r="D1281" t="s">
        <v>128</v>
      </c>
      <c r="E1281">
        <v>9</v>
      </c>
      <c r="H1281">
        <v>257</v>
      </c>
      <c r="I1281" t="s">
        <v>129</v>
      </c>
      <c r="J1281" t="s">
        <v>126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"17:49:30.406"</f>
        <v>17:49:30.406</v>
      </c>
      <c r="T1281" t="str">
        <f>"17:49:29.906"</f>
        <v>17:49:29.906</v>
      </c>
      <c r="U1281" t="str">
        <f t="shared" si="87"/>
        <v>A3E2C2</v>
      </c>
      <c r="V1281">
        <v>0</v>
      </c>
      <c r="W1281">
        <v>0</v>
      </c>
      <c r="X1281">
        <v>1</v>
      </c>
      <c r="Z1281">
        <v>0</v>
      </c>
      <c r="AA1281">
        <v>10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1</v>
      </c>
      <c r="AH1281">
        <v>0</v>
      </c>
      <c r="AI1281" t="s">
        <v>627</v>
      </c>
      <c r="AJ1281">
        <v>30.277225999999999</v>
      </c>
      <c r="AK1281" t="s">
        <v>628</v>
      </c>
      <c r="AL1281">
        <v>-89.865954000000002</v>
      </c>
      <c r="AM1281">
        <v>100</v>
      </c>
      <c r="AN1281">
        <v>1300</v>
      </c>
      <c r="AO1281" t="s">
        <v>118</v>
      </c>
      <c r="AP1281">
        <v>3</v>
      </c>
      <c r="AQ1281">
        <v>144</v>
      </c>
      <c r="AR1281">
        <v>-320</v>
      </c>
      <c r="AZ1281">
        <v>1200</v>
      </c>
      <c r="BA1281">
        <v>1</v>
      </c>
      <c r="BB1281" t="str">
        <f t="shared" si="89"/>
        <v xml:space="preserve">N35DC   </v>
      </c>
      <c r="BC1281">
        <v>1</v>
      </c>
      <c r="BE1281">
        <v>0</v>
      </c>
      <c r="BF1281">
        <v>0</v>
      </c>
      <c r="BG1281">
        <v>0</v>
      </c>
      <c r="BH1281">
        <v>1400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"17:49:30.408"</f>
        <v>17:49:30.408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341</v>
      </c>
      <c r="CR1281">
        <v>0</v>
      </c>
      <c r="CW1281">
        <v>56443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"10/21/2020 17:49:22.480"</f>
        <v>10/21/2020 17:49:22.480</v>
      </c>
      <c r="C1282" t="str">
        <f t="shared" si="88"/>
        <v>FFDFD3C0</v>
      </c>
      <c r="D1282" t="s">
        <v>133</v>
      </c>
      <c r="E1282">
        <v>1</v>
      </c>
      <c r="F1282">
        <v>1001</v>
      </c>
      <c r="G1282" t="s">
        <v>114</v>
      </c>
      <c r="J1282" t="s">
        <v>134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"17:49:30.406"</f>
        <v>17:49:30.406</v>
      </c>
      <c r="T1282" t="str">
        <f>"17:49:29.906"</f>
        <v>17:49:29.906</v>
      </c>
      <c r="U1282" t="str">
        <f t="shared" ref="U1282:U1345" si="92">"A3E2C2"</f>
        <v>A3E2C2</v>
      </c>
      <c r="V1282">
        <v>0</v>
      </c>
      <c r="W1282">
        <v>0</v>
      </c>
      <c r="X1282">
        <v>1</v>
      </c>
      <c r="Z1282">
        <v>0</v>
      </c>
      <c r="AA1282">
        <v>10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1</v>
      </c>
      <c r="AH1282">
        <v>0</v>
      </c>
      <c r="AI1282" t="s">
        <v>627</v>
      </c>
      <c r="AJ1282">
        <v>30.277225999999999</v>
      </c>
      <c r="AK1282" t="s">
        <v>628</v>
      </c>
      <c r="AL1282">
        <v>-89.865954000000002</v>
      </c>
      <c r="AM1282">
        <v>100</v>
      </c>
      <c r="AN1282">
        <v>1300</v>
      </c>
      <c r="AO1282" t="s">
        <v>118</v>
      </c>
      <c r="AP1282">
        <v>3</v>
      </c>
      <c r="AQ1282">
        <v>144</v>
      </c>
      <c r="AR1282">
        <v>-320</v>
      </c>
      <c r="AZ1282">
        <v>1200</v>
      </c>
      <c r="BA1282">
        <v>1</v>
      </c>
      <c r="BB1282" t="str">
        <f t="shared" si="89"/>
        <v xml:space="preserve">N35DC   </v>
      </c>
      <c r="BC1282">
        <v>1</v>
      </c>
      <c r="BE1282">
        <v>0</v>
      </c>
      <c r="BF1282">
        <v>0</v>
      </c>
      <c r="BG1282">
        <v>0</v>
      </c>
      <c r="BH1282">
        <v>1400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"17:49:30.408"</f>
        <v>17:49:30.408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341</v>
      </c>
      <c r="CR1282">
        <v>0</v>
      </c>
      <c r="CW1282">
        <v>56443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"10/21/2020 17:49:22.480"</f>
        <v>10/21/2020 17:49:22.480</v>
      </c>
      <c r="C1283" t="str">
        <f t="shared" si="88"/>
        <v>FFDFD3C0</v>
      </c>
      <c r="D1283" t="s">
        <v>130</v>
      </c>
      <c r="E1283">
        <v>3</v>
      </c>
      <c r="F1283">
        <v>2003</v>
      </c>
      <c r="G1283" t="s">
        <v>131</v>
      </c>
      <c r="J1283" t="s">
        <v>132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"17:49:30.406"</f>
        <v>17:49:30.406</v>
      </c>
      <c r="T1283" t="str">
        <f>"17:49:29.906"</f>
        <v>17:49:29.906</v>
      </c>
      <c r="U1283" t="str">
        <f t="shared" si="92"/>
        <v>A3E2C2</v>
      </c>
      <c r="V1283">
        <v>0</v>
      </c>
      <c r="W1283">
        <v>0</v>
      </c>
      <c r="X1283">
        <v>1</v>
      </c>
      <c r="Z1283">
        <v>0</v>
      </c>
      <c r="AA1283">
        <v>10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1</v>
      </c>
      <c r="AH1283">
        <v>0</v>
      </c>
      <c r="AI1283" t="s">
        <v>627</v>
      </c>
      <c r="AJ1283">
        <v>30.277225999999999</v>
      </c>
      <c r="AK1283" t="s">
        <v>628</v>
      </c>
      <c r="AL1283">
        <v>-89.865954000000002</v>
      </c>
      <c r="AM1283">
        <v>100</v>
      </c>
      <c r="AN1283">
        <v>1300</v>
      </c>
      <c r="AO1283" t="s">
        <v>118</v>
      </c>
      <c r="AP1283">
        <v>3</v>
      </c>
      <c r="AQ1283">
        <v>144</v>
      </c>
      <c r="AR1283">
        <v>-320</v>
      </c>
      <c r="AZ1283">
        <v>1200</v>
      </c>
      <c r="BA1283">
        <v>1</v>
      </c>
      <c r="BB1283" t="str">
        <f t="shared" si="89"/>
        <v xml:space="preserve">N35DC   </v>
      </c>
      <c r="BC1283">
        <v>1</v>
      </c>
      <c r="BE1283">
        <v>0</v>
      </c>
      <c r="BF1283">
        <v>0</v>
      </c>
      <c r="BG1283">
        <v>0</v>
      </c>
      <c r="BH1283">
        <v>1400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"17:49:30.408"</f>
        <v>17:49:30.408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341</v>
      </c>
      <c r="CR1283">
        <v>0</v>
      </c>
      <c r="CW1283">
        <v>56443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"10/21/2020 17:49:22.480"</f>
        <v>10/21/2020 17:49:22.480</v>
      </c>
      <c r="C1284" t="str">
        <f t="shared" si="88"/>
        <v>FFDFD3C0</v>
      </c>
      <c r="D1284" t="s">
        <v>124</v>
      </c>
      <c r="E1284">
        <v>2</v>
      </c>
      <c r="H1284">
        <v>14</v>
      </c>
      <c r="I1284" t="s">
        <v>125</v>
      </c>
      <c r="J1284" t="s">
        <v>126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"17:49:30.406"</f>
        <v>17:49:30.406</v>
      </c>
      <c r="T1284" t="str">
        <f>"17:49:29.906"</f>
        <v>17:49:29.906</v>
      </c>
      <c r="U1284" t="str">
        <f t="shared" si="92"/>
        <v>A3E2C2</v>
      </c>
      <c r="V1284">
        <v>0</v>
      </c>
      <c r="W1284">
        <v>0</v>
      </c>
      <c r="X1284">
        <v>1</v>
      </c>
      <c r="Z1284">
        <v>0</v>
      </c>
      <c r="AA1284">
        <v>10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1</v>
      </c>
      <c r="AH1284">
        <v>0</v>
      </c>
      <c r="AI1284" t="s">
        <v>627</v>
      </c>
      <c r="AJ1284">
        <v>30.277225999999999</v>
      </c>
      <c r="AK1284" t="s">
        <v>628</v>
      </c>
      <c r="AL1284">
        <v>-89.865954000000002</v>
      </c>
      <c r="AM1284">
        <v>100</v>
      </c>
      <c r="AN1284">
        <v>1300</v>
      </c>
      <c r="AO1284" t="s">
        <v>118</v>
      </c>
      <c r="AP1284">
        <v>3</v>
      </c>
      <c r="AQ1284">
        <v>144</v>
      </c>
      <c r="AR1284">
        <v>-320</v>
      </c>
      <c r="AZ1284">
        <v>1200</v>
      </c>
      <c r="BA1284">
        <v>1</v>
      </c>
      <c r="BB1284" t="str">
        <f t="shared" si="89"/>
        <v xml:space="preserve">N35DC   </v>
      </c>
      <c r="BC1284">
        <v>1</v>
      </c>
      <c r="BE1284">
        <v>0</v>
      </c>
      <c r="BF1284">
        <v>0</v>
      </c>
      <c r="BG1284">
        <v>0</v>
      </c>
      <c r="BH1284">
        <v>1400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"17:49:30.408"</f>
        <v>17:49:30.408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341</v>
      </c>
      <c r="CR1284">
        <v>0</v>
      </c>
      <c r="CW1284">
        <v>56443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"10/21/2020 17:49:23.540"</f>
        <v>10/21/2020 17:49:23.540</v>
      </c>
      <c r="C1285" t="str">
        <f t="shared" si="88"/>
        <v>FFDFD3C0</v>
      </c>
      <c r="D1285" t="s">
        <v>128</v>
      </c>
      <c r="E1285">
        <v>9</v>
      </c>
      <c r="H1285">
        <v>257</v>
      </c>
      <c r="I1285" t="s">
        <v>129</v>
      </c>
      <c r="J1285" t="s">
        <v>126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"17:49:31.422"</f>
        <v>17:49:31.422</v>
      </c>
      <c r="T1285" t="str">
        <f>"17:49:31.322"</f>
        <v>17:49:31.322</v>
      </c>
      <c r="U1285" t="str">
        <f t="shared" si="92"/>
        <v>A3E2C2</v>
      </c>
      <c r="V1285">
        <v>0</v>
      </c>
      <c r="W1285">
        <v>0</v>
      </c>
      <c r="X1285">
        <v>1</v>
      </c>
      <c r="Z1285">
        <v>0</v>
      </c>
      <c r="AA1285">
        <v>10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1</v>
      </c>
      <c r="AH1285">
        <v>0</v>
      </c>
      <c r="AI1285" t="s">
        <v>629</v>
      </c>
      <c r="AJ1285">
        <v>30.277891</v>
      </c>
      <c r="AK1285" t="s">
        <v>630</v>
      </c>
      <c r="AL1285">
        <v>-89.865910999999997</v>
      </c>
      <c r="AM1285">
        <v>100</v>
      </c>
      <c r="AN1285">
        <v>1300</v>
      </c>
      <c r="AO1285" t="s">
        <v>118</v>
      </c>
      <c r="AP1285">
        <v>1</v>
      </c>
      <c r="AQ1285">
        <v>144</v>
      </c>
      <c r="AR1285">
        <v>-384</v>
      </c>
      <c r="AZ1285">
        <v>1200</v>
      </c>
      <c r="BA1285">
        <v>1</v>
      </c>
      <c r="BB1285" t="str">
        <f t="shared" si="89"/>
        <v xml:space="preserve">N35DC   </v>
      </c>
      <c r="BC1285">
        <v>1</v>
      </c>
      <c r="BE1285">
        <v>0</v>
      </c>
      <c r="BF1285">
        <v>0</v>
      </c>
      <c r="BG1285">
        <v>0</v>
      </c>
      <c r="BH1285">
        <v>1375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"17:49:31.428"</f>
        <v>17:49:31.428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341</v>
      </c>
      <c r="CR1285">
        <v>0</v>
      </c>
      <c r="CW1285">
        <v>57220</v>
      </c>
      <c r="CY1285">
        <v>1</v>
      </c>
      <c r="CZ1285">
        <v>0</v>
      </c>
      <c r="DA1285">
        <v>0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"10/21/2020 17:49:23.540"</f>
        <v>10/21/2020 17:49:23.540</v>
      </c>
      <c r="C1286" t="str">
        <f t="shared" si="88"/>
        <v>FFDFD3C0</v>
      </c>
      <c r="D1286" t="s">
        <v>113</v>
      </c>
      <c r="E1286">
        <v>4</v>
      </c>
      <c r="H1286">
        <v>162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"17:49:31.422"</f>
        <v>17:49:31.422</v>
      </c>
      <c r="T1286" t="str">
        <f>"17:49:31.322"</f>
        <v>17:49:31.322</v>
      </c>
      <c r="U1286" t="str">
        <f t="shared" si="92"/>
        <v>A3E2C2</v>
      </c>
      <c r="V1286">
        <v>0</v>
      </c>
      <c r="W1286">
        <v>0</v>
      </c>
      <c r="X1286">
        <v>1</v>
      </c>
      <c r="Z1286">
        <v>0</v>
      </c>
      <c r="AA1286">
        <v>10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1</v>
      </c>
      <c r="AH1286">
        <v>0</v>
      </c>
      <c r="AI1286" t="s">
        <v>629</v>
      </c>
      <c r="AJ1286">
        <v>30.277891</v>
      </c>
      <c r="AK1286" t="s">
        <v>630</v>
      </c>
      <c r="AL1286">
        <v>-89.865910999999997</v>
      </c>
      <c r="AM1286">
        <v>100</v>
      </c>
      <c r="AN1286">
        <v>1300</v>
      </c>
      <c r="AO1286" t="s">
        <v>118</v>
      </c>
      <c r="AP1286">
        <v>1</v>
      </c>
      <c r="AQ1286">
        <v>144</v>
      </c>
      <c r="AR1286">
        <v>-384</v>
      </c>
      <c r="AZ1286">
        <v>1200</v>
      </c>
      <c r="BA1286">
        <v>1</v>
      </c>
      <c r="BB1286" t="str">
        <f t="shared" si="89"/>
        <v xml:space="preserve">N35DC   </v>
      </c>
      <c r="BC1286">
        <v>1</v>
      </c>
      <c r="BE1286">
        <v>0</v>
      </c>
      <c r="BF1286">
        <v>0</v>
      </c>
      <c r="BG1286">
        <v>0</v>
      </c>
      <c r="BH1286">
        <v>1375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"17:49:31.428"</f>
        <v>17:49:31.428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341</v>
      </c>
      <c r="CR1286">
        <v>0</v>
      </c>
      <c r="CW1286">
        <v>57220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"10/21/2020 17:49:23.540"</f>
        <v>10/21/2020 17:49:23.540</v>
      </c>
      <c r="C1287" t="str">
        <f t="shared" si="88"/>
        <v>FFDFD3C0</v>
      </c>
      <c r="D1287" t="s">
        <v>133</v>
      </c>
      <c r="E1287">
        <v>1</v>
      </c>
      <c r="F1287">
        <v>1001</v>
      </c>
      <c r="G1287" t="s">
        <v>114</v>
      </c>
      <c r="J1287" t="s">
        <v>134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"17:49:31.422"</f>
        <v>17:49:31.422</v>
      </c>
      <c r="T1287" t="str">
        <f>"17:49:31.322"</f>
        <v>17:49:31.322</v>
      </c>
      <c r="U1287" t="str">
        <f t="shared" si="92"/>
        <v>A3E2C2</v>
      </c>
      <c r="V1287">
        <v>0</v>
      </c>
      <c r="W1287">
        <v>0</v>
      </c>
      <c r="X1287">
        <v>1</v>
      </c>
      <c r="Z1287">
        <v>0</v>
      </c>
      <c r="AA1287">
        <v>10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1</v>
      </c>
      <c r="AH1287">
        <v>0</v>
      </c>
      <c r="AI1287" t="s">
        <v>629</v>
      </c>
      <c r="AJ1287">
        <v>30.277891</v>
      </c>
      <c r="AK1287" t="s">
        <v>630</v>
      </c>
      <c r="AL1287">
        <v>-89.865910999999997</v>
      </c>
      <c r="AM1287">
        <v>100</v>
      </c>
      <c r="AN1287">
        <v>1300</v>
      </c>
      <c r="AO1287" t="s">
        <v>118</v>
      </c>
      <c r="AP1287">
        <v>1</v>
      </c>
      <c r="AQ1287">
        <v>144</v>
      </c>
      <c r="AR1287">
        <v>-384</v>
      </c>
      <c r="AZ1287">
        <v>1200</v>
      </c>
      <c r="BA1287">
        <v>1</v>
      </c>
      <c r="BB1287" t="str">
        <f t="shared" si="89"/>
        <v xml:space="preserve">N35DC   </v>
      </c>
      <c r="BC1287">
        <v>1</v>
      </c>
      <c r="BE1287">
        <v>0</v>
      </c>
      <c r="BF1287">
        <v>0</v>
      </c>
      <c r="BG1287">
        <v>0</v>
      </c>
      <c r="BH1287">
        <v>1375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"17:49:31.428"</f>
        <v>17:49:31.428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341</v>
      </c>
      <c r="CR1287">
        <v>0</v>
      </c>
      <c r="CW1287">
        <v>57220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"10/21/2020 17:49:23.540"</f>
        <v>10/21/2020 17:49:23.540</v>
      </c>
      <c r="C1288" t="str">
        <f t="shared" si="88"/>
        <v>FFDFD3C0</v>
      </c>
      <c r="D1288" t="s">
        <v>130</v>
      </c>
      <c r="E1288">
        <v>3</v>
      </c>
      <c r="F1288">
        <v>2003</v>
      </c>
      <c r="G1288" t="s">
        <v>131</v>
      </c>
      <c r="J1288" t="s">
        <v>132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"17:49:31.422"</f>
        <v>17:49:31.422</v>
      </c>
      <c r="T1288" t="str">
        <f>"17:49:31.322"</f>
        <v>17:49:31.322</v>
      </c>
      <c r="U1288" t="str">
        <f t="shared" si="92"/>
        <v>A3E2C2</v>
      </c>
      <c r="V1288">
        <v>0</v>
      </c>
      <c r="W1288">
        <v>0</v>
      </c>
      <c r="X1288">
        <v>1</v>
      </c>
      <c r="Z1288">
        <v>0</v>
      </c>
      <c r="AA1288">
        <v>10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1</v>
      </c>
      <c r="AH1288">
        <v>0</v>
      </c>
      <c r="AI1288" t="s">
        <v>629</v>
      </c>
      <c r="AJ1288">
        <v>30.277891</v>
      </c>
      <c r="AK1288" t="s">
        <v>630</v>
      </c>
      <c r="AL1288">
        <v>-89.865910999999997</v>
      </c>
      <c r="AM1288">
        <v>100</v>
      </c>
      <c r="AN1288">
        <v>1300</v>
      </c>
      <c r="AO1288" t="s">
        <v>118</v>
      </c>
      <c r="AP1288">
        <v>1</v>
      </c>
      <c r="AQ1288">
        <v>144</v>
      </c>
      <c r="AR1288">
        <v>-384</v>
      </c>
      <c r="AZ1288">
        <v>1200</v>
      </c>
      <c r="BA1288">
        <v>1</v>
      </c>
      <c r="BB1288" t="str">
        <f t="shared" si="89"/>
        <v xml:space="preserve">N35DC   </v>
      </c>
      <c r="BC1288">
        <v>1</v>
      </c>
      <c r="BE1288">
        <v>0</v>
      </c>
      <c r="BF1288">
        <v>0</v>
      </c>
      <c r="BG1288">
        <v>0</v>
      </c>
      <c r="BH1288">
        <v>1375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"17:49:31.428"</f>
        <v>17:49:31.428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341</v>
      </c>
      <c r="CR1288">
        <v>0</v>
      </c>
      <c r="CW1288">
        <v>57220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"10/21/2020 17:49:23.540"</f>
        <v>10/21/2020 17:49:23.540</v>
      </c>
      <c r="C1289" t="str">
        <f t="shared" si="88"/>
        <v>FFDFD3C0</v>
      </c>
      <c r="D1289" t="s">
        <v>124</v>
      </c>
      <c r="E1289">
        <v>2</v>
      </c>
      <c r="H1289">
        <v>14</v>
      </c>
      <c r="I1289" t="s">
        <v>125</v>
      </c>
      <c r="J1289" t="s">
        <v>126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"17:49:31.422"</f>
        <v>17:49:31.422</v>
      </c>
      <c r="T1289" t="str">
        <f>"17:49:31.322"</f>
        <v>17:49:31.322</v>
      </c>
      <c r="U1289" t="str">
        <f t="shared" si="92"/>
        <v>A3E2C2</v>
      </c>
      <c r="V1289">
        <v>0</v>
      </c>
      <c r="W1289">
        <v>0</v>
      </c>
      <c r="X1289">
        <v>1</v>
      </c>
      <c r="Z1289">
        <v>0</v>
      </c>
      <c r="AA1289">
        <v>10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1</v>
      </c>
      <c r="AH1289">
        <v>0</v>
      </c>
      <c r="AI1289" t="s">
        <v>629</v>
      </c>
      <c r="AJ1289">
        <v>30.277891</v>
      </c>
      <c r="AK1289" t="s">
        <v>630</v>
      </c>
      <c r="AL1289">
        <v>-89.865910999999997</v>
      </c>
      <c r="AM1289">
        <v>100</v>
      </c>
      <c r="AN1289">
        <v>1300</v>
      </c>
      <c r="AO1289" t="s">
        <v>118</v>
      </c>
      <c r="AP1289">
        <v>1</v>
      </c>
      <c r="AQ1289">
        <v>144</v>
      </c>
      <c r="AR1289">
        <v>-384</v>
      </c>
      <c r="AZ1289">
        <v>1200</v>
      </c>
      <c r="BA1289">
        <v>1</v>
      </c>
      <c r="BB1289" t="str">
        <f t="shared" si="89"/>
        <v xml:space="preserve">N35DC   </v>
      </c>
      <c r="BC1289">
        <v>1</v>
      </c>
      <c r="BE1289">
        <v>0</v>
      </c>
      <c r="BF1289">
        <v>0</v>
      </c>
      <c r="BG1289">
        <v>0</v>
      </c>
      <c r="BH1289">
        <v>1375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"17:49:31.428"</f>
        <v>17:49:31.428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341</v>
      </c>
      <c r="CR1289">
        <v>0</v>
      </c>
      <c r="CW1289">
        <v>57220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"10/21/2020 17:49:24.603"</f>
        <v>10/21/2020 17:49:24.603</v>
      </c>
      <c r="C1290" t="str">
        <f t="shared" ref="C1290:C1353" si="93">"FFDFD3C0"</f>
        <v>FFDFD3C0</v>
      </c>
      <c r="D1290" t="s">
        <v>113</v>
      </c>
      <c r="E1290">
        <v>4</v>
      </c>
      <c r="H1290">
        <v>162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"17:49:32.516"</f>
        <v>17:49:32.516</v>
      </c>
      <c r="T1290" t="str">
        <f>"17:49:32.216"</f>
        <v>17:49:32.216</v>
      </c>
      <c r="U1290" t="str">
        <f t="shared" si="92"/>
        <v>A3E2C2</v>
      </c>
      <c r="V1290">
        <v>0</v>
      </c>
      <c r="W1290">
        <v>0</v>
      </c>
      <c r="X1290">
        <v>1</v>
      </c>
      <c r="Z1290">
        <v>0</v>
      </c>
      <c r="AA1290">
        <v>10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1</v>
      </c>
      <c r="AH1290">
        <v>0</v>
      </c>
      <c r="AI1290" t="s">
        <v>631</v>
      </c>
      <c r="AJ1290">
        <v>30.278642000000001</v>
      </c>
      <c r="AK1290" t="s">
        <v>630</v>
      </c>
      <c r="AL1290">
        <v>-89.865910999999997</v>
      </c>
      <c r="AM1290">
        <v>100</v>
      </c>
      <c r="AN1290">
        <v>1300</v>
      </c>
      <c r="AO1290" t="s">
        <v>118</v>
      </c>
      <c r="AP1290">
        <v>0</v>
      </c>
      <c r="AQ1290">
        <v>144</v>
      </c>
      <c r="AR1290">
        <v>-384</v>
      </c>
      <c r="AZ1290">
        <v>1200</v>
      </c>
      <c r="BA1290">
        <v>1</v>
      </c>
      <c r="BB1290" t="str">
        <f t="shared" ref="BB1290:BB1353" si="94">"N35DC   "</f>
        <v xml:space="preserve">N35DC   </v>
      </c>
      <c r="BC1290">
        <v>1</v>
      </c>
      <c r="BE1290">
        <v>0</v>
      </c>
      <c r="BF1290">
        <v>0</v>
      </c>
      <c r="BG1290">
        <v>0</v>
      </c>
      <c r="BH1290">
        <v>1375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"17:49:32.523"</f>
        <v>17:49:32.523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341</v>
      </c>
      <c r="CR1290">
        <v>0</v>
      </c>
      <c r="CW1290">
        <v>58076</v>
      </c>
      <c r="CY1290">
        <v>1</v>
      </c>
      <c r="CZ1290">
        <v>0</v>
      </c>
      <c r="DA1290">
        <v>0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"10/21/2020 17:49:24.603"</f>
        <v>10/21/2020 17:49:24.603</v>
      </c>
      <c r="C1291" t="str">
        <f t="shared" si="93"/>
        <v>FFDFD3C0</v>
      </c>
      <c r="D1291" t="s">
        <v>130</v>
      </c>
      <c r="E1291">
        <v>3</v>
      </c>
      <c r="F1291">
        <v>2003</v>
      </c>
      <c r="G1291" t="s">
        <v>131</v>
      </c>
      <c r="J1291" t="s">
        <v>132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"17:49:32.516"</f>
        <v>17:49:32.516</v>
      </c>
      <c r="T1291" t="str">
        <f>"17:49:27.816"</f>
        <v>17:49:27.816</v>
      </c>
      <c r="U1291" t="str">
        <f t="shared" si="92"/>
        <v>A3E2C2</v>
      </c>
      <c r="V1291">
        <v>0</v>
      </c>
      <c r="W1291">
        <v>0</v>
      </c>
      <c r="X1291">
        <v>1</v>
      </c>
      <c r="Z1291">
        <v>0</v>
      </c>
      <c r="AA1291">
        <v>10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1</v>
      </c>
      <c r="AH1291">
        <v>0</v>
      </c>
      <c r="AI1291" t="s">
        <v>631</v>
      </c>
      <c r="AJ1291">
        <v>30.278642000000001</v>
      </c>
      <c r="AK1291" t="s">
        <v>630</v>
      </c>
      <c r="AL1291">
        <v>-89.865910999999997</v>
      </c>
      <c r="AM1291">
        <v>100</v>
      </c>
      <c r="AN1291">
        <v>1300</v>
      </c>
      <c r="AO1291" t="s">
        <v>118</v>
      </c>
      <c r="AP1291">
        <v>5</v>
      </c>
      <c r="AQ1291">
        <v>144</v>
      </c>
      <c r="AR1291">
        <v>-192</v>
      </c>
      <c r="AZ1291">
        <v>1200</v>
      </c>
      <c r="BA1291">
        <v>1</v>
      </c>
      <c r="BB1291" t="str">
        <f t="shared" si="94"/>
        <v xml:space="preserve">N35DC   </v>
      </c>
      <c r="BC1291">
        <v>1</v>
      </c>
      <c r="BE1291">
        <v>0</v>
      </c>
      <c r="BF1291">
        <v>0</v>
      </c>
      <c r="BG1291">
        <v>0</v>
      </c>
      <c r="BH1291">
        <v>1300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"17:49:32.523"</f>
        <v>17:49:32.523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3</v>
      </c>
      <c r="CP1291" t="s">
        <v>119</v>
      </c>
      <c r="CQ1291">
        <v>706</v>
      </c>
      <c r="CR1291">
        <v>1</v>
      </c>
      <c r="CW1291">
        <v>14625934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"10/21/2020 17:49:24.603"</f>
        <v>10/21/2020 17:49:24.603</v>
      </c>
      <c r="C1292" t="str">
        <f t="shared" si="93"/>
        <v>FFDFD3C0</v>
      </c>
      <c r="D1292" t="s">
        <v>124</v>
      </c>
      <c r="E1292">
        <v>2</v>
      </c>
      <c r="H1292">
        <v>14</v>
      </c>
      <c r="I1292" t="s">
        <v>125</v>
      </c>
      <c r="J1292" t="s">
        <v>126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"17:49:32.516"</f>
        <v>17:49:32.516</v>
      </c>
      <c r="T1292" t="str">
        <f>"17:49:27.816"</f>
        <v>17:49:27.816</v>
      </c>
      <c r="U1292" t="str">
        <f t="shared" si="92"/>
        <v>A3E2C2</v>
      </c>
      <c r="V1292">
        <v>0</v>
      </c>
      <c r="W1292">
        <v>0</v>
      </c>
      <c r="X1292">
        <v>1</v>
      </c>
      <c r="Z1292">
        <v>0</v>
      </c>
      <c r="AA1292">
        <v>10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1</v>
      </c>
      <c r="AH1292">
        <v>0</v>
      </c>
      <c r="AI1292" t="s">
        <v>631</v>
      </c>
      <c r="AJ1292">
        <v>30.278642000000001</v>
      </c>
      <c r="AK1292" t="s">
        <v>630</v>
      </c>
      <c r="AL1292">
        <v>-89.865910999999997</v>
      </c>
      <c r="AM1292">
        <v>100</v>
      </c>
      <c r="AN1292">
        <v>1300</v>
      </c>
      <c r="AO1292" t="s">
        <v>118</v>
      </c>
      <c r="AP1292">
        <v>5</v>
      </c>
      <c r="AQ1292">
        <v>144</v>
      </c>
      <c r="AR1292">
        <v>-192</v>
      </c>
      <c r="AZ1292">
        <v>1200</v>
      </c>
      <c r="BA1292">
        <v>1</v>
      </c>
      <c r="BB1292" t="str">
        <f t="shared" si="94"/>
        <v xml:space="preserve">N35DC   </v>
      </c>
      <c r="BC1292">
        <v>1</v>
      </c>
      <c r="BE1292">
        <v>0</v>
      </c>
      <c r="BF1292">
        <v>0</v>
      </c>
      <c r="BG1292">
        <v>0</v>
      </c>
      <c r="BH1292">
        <v>1300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"17:49:32.523"</f>
        <v>17:49:32.523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3</v>
      </c>
      <c r="CP1292" t="s">
        <v>119</v>
      </c>
      <c r="CQ1292">
        <v>706</v>
      </c>
      <c r="CR1292">
        <v>1</v>
      </c>
      <c r="CW1292">
        <v>14625934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"10/21/2020 17:49:24.603"</f>
        <v>10/21/2020 17:49:24.603</v>
      </c>
      <c r="C1293" t="str">
        <f t="shared" si="93"/>
        <v>FFDFD3C0</v>
      </c>
      <c r="D1293" t="s">
        <v>128</v>
      </c>
      <c r="E1293">
        <v>9</v>
      </c>
      <c r="H1293">
        <v>257</v>
      </c>
      <c r="I1293" t="s">
        <v>129</v>
      </c>
      <c r="J1293" t="s">
        <v>126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"17:49:32.516"</f>
        <v>17:49:32.516</v>
      </c>
      <c r="T1293" t="str">
        <f>"17:49:32.216"</f>
        <v>17:49:32.216</v>
      </c>
      <c r="U1293" t="str">
        <f t="shared" si="92"/>
        <v>A3E2C2</v>
      </c>
      <c r="V1293">
        <v>0</v>
      </c>
      <c r="W1293">
        <v>0</v>
      </c>
      <c r="X1293">
        <v>1</v>
      </c>
      <c r="Z1293">
        <v>0</v>
      </c>
      <c r="AA1293">
        <v>10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1</v>
      </c>
      <c r="AH1293">
        <v>0</v>
      </c>
      <c r="AI1293" t="s">
        <v>631</v>
      </c>
      <c r="AJ1293">
        <v>30.278642000000001</v>
      </c>
      <c r="AK1293" t="s">
        <v>630</v>
      </c>
      <c r="AL1293">
        <v>-89.865910999999997</v>
      </c>
      <c r="AM1293">
        <v>100</v>
      </c>
      <c r="AN1293">
        <v>1300</v>
      </c>
      <c r="AO1293" t="s">
        <v>118</v>
      </c>
      <c r="AP1293">
        <v>0</v>
      </c>
      <c r="AQ1293">
        <v>144</v>
      </c>
      <c r="AR1293">
        <v>-384</v>
      </c>
      <c r="AZ1293">
        <v>1200</v>
      </c>
      <c r="BA1293">
        <v>1</v>
      </c>
      <c r="BB1293" t="str">
        <f t="shared" si="94"/>
        <v xml:space="preserve">N35DC   </v>
      </c>
      <c r="BC1293">
        <v>1</v>
      </c>
      <c r="BE1293">
        <v>0</v>
      </c>
      <c r="BF1293">
        <v>0</v>
      </c>
      <c r="BG1293">
        <v>0</v>
      </c>
      <c r="BH1293">
        <v>1375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"17:49:32.523"</f>
        <v>17:49:32.523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341</v>
      </c>
      <c r="CR1293">
        <v>0</v>
      </c>
      <c r="CW1293">
        <v>58076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"10/21/2020 17:49:24.603"</f>
        <v>10/21/2020 17:49:24.603</v>
      </c>
      <c r="C1294" t="str">
        <f t="shared" si="93"/>
        <v>FFDFD3C0</v>
      </c>
      <c r="D1294" t="s">
        <v>133</v>
      </c>
      <c r="E1294">
        <v>1</v>
      </c>
      <c r="F1294">
        <v>1001</v>
      </c>
      <c r="G1294" t="s">
        <v>114</v>
      </c>
      <c r="J1294" t="s">
        <v>134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"17:49:32.516"</f>
        <v>17:49:32.516</v>
      </c>
      <c r="T1294" t="str">
        <f>"17:49:32.216"</f>
        <v>17:49:32.216</v>
      </c>
      <c r="U1294" t="str">
        <f t="shared" si="92"/>
        <v>A3E2C2</v>
      </c>
      <c r="V1294">
        <v>0</v>
      </c>
      <c r="W1294">
        <v>0</v>
      </c>
      <c r="X1294">
        <v>1</v>
      </c>
      <c r="Z1294">
        <v>0</v>
      </c>
      <c r="AA1294">
        <v>10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1</v>
      </c>
      <c r="AH1294">
        <v>0</v>
      </c>
      <c r="AI1294" t="s">
        <v>631</v>
      </c>
      <c r="AJ1294">
        <v>30.278642000000001</v>
      </c>
      <c r="AK1294" t="s">
        <v>630</v>
      </c>
      <c r="AL1294">
        <v>-89.865910999999997</v>
      </c>
      <c r="AM1294">
        <v>100</v>
      </c>
      <c r="AN1294">
        <v>1300</v>
      </c>
      <c r="AO1294" t="s">
        <v>118</v>
      </c>
      <c r="AP1294">
        <v>0</v>
      </c>
      <c r="AQ1294">
        <v>144</v>
      </c>
      <c r="AR1294">
        <v>-384</v>
      </c>
      <c r="AZ1294">
        <v>1200</v>
      </c>
      <c r="BA1294">
        <v>1</v>
      </c>
      <c r="BB1294" t="str">
        <f t="shared" si="94"/>
        <v xml:space="preserve">N35DC   </v>
      </c>
      <c r="BC1294">
        <v>1</v>
      </c>
      <c r="BE1294">
        <v>0</v>
      </c>
      <c r="BF1294">
        <v>0</v>
      </c>
      <c r="BG1294">
        <v>0</v>
      </c>
      <c r="BH1294">
        <v>1375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"17:49:32.523"</f>
        <v>17:49:32.523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341</v>
      </c>
      <c r="CR1294">
        <v>0</v>
      </c>
      <c r="CW1294">
        <v>58076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"10/21/2020 17:49:27.637"</f>
        <v>10/21/2020 17:49:27.637</v>
      </c>
      <c r="C1295" t="str">
        <f t="shared" si="93"/>
        <v>FFDFD3C0</v>
      </c>
      <c r="D1295" t="s">
        <v>113</v>
      </c>
      <c r="E1295">
        <v>4</v>
      </c>
      <c r="H1295">
        <v>162</v>
      </c>
      <c r="I1295" t="s">
        <v>114</v>
      </c>
      <c r="J1295" t="s">
        <v>115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"17:49:35.578"</f>
        <v>17:49:35.578</v>
      </c>
      <c r="T1295" t="str">
        <f>"17:49:35.478"</f>
        <v>17:49:35.478</v>
      </c>
      <c r="U1295" t="str">
        <f t="shared" si="92"/>
        <v>A3E2C2</v>
      </c>
      <c r="V1295">
        <v>0</v>
      </c>
      <c r="W1295">
        <v>0</v>
      </c>
      <c r="X1295">
        <v>1</v>
      </c>
      <c r="Z1295">
        <v>0</v>
      </c>
      <c r="AA1295">
        <v>10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1</v>
      </c>
      <c r="AH1295">
        <v>0</v>
      </c>
      <c r="AI1295" t="s">
        <v>632</v>
      </c>
      <c r="AJ1295">
        <v>30.280702000000002</v>
      </c>
      <c r="AK1295" t="s">
        <v>628</v>
      </c>
      <c r="AL1295">
        <v>-89.865954000000002</v>
      </c>
      <c r="AM1295">
        <v>100</v>
      </c>
      <c r="AN1295">
        <v>1300</v>
      </c>
      <c r="AO1295" t="s">
        <v>118</v>
      </c>
      <c r="AP1295">
        <v>-4</v>
      </c>
      <c r="AQ1295">
        <v>144</v>
      </c>
      <c r="AR1295">
        <v>-256</v>
      </c>
      <c r="AZ1295">
        <v>1200</v>
      </c>
      <c r="BA1295">
        <v>1</v>
      </c>
      <c r="BB1295" t="str">
        <f t="shared" si="94"/>
        <v xml:space="preserve">N35DC   </v>
      </c>
      <c r="BC1295">
        <v>1</v>
      </c>
      <c r="BE1295">
        <v>0</v>
      </c>
      <c r="BF1295">
        <v>0</v>
      </c>
      <c r="BG1295">
        <v>0</v>
      </c>
      <c r="BH1295">
        <v>1375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"17:49:35.582"</f>
        <v>17:49:35.582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341</v>
      </c>
      <c r="CR1295">
        <v>0</v>
      </c>
      <c r="CW1295">
        <v>60355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"10/21/2020 17:49:27.637"</f>
        <v>10/21/2020 17:49:27.637</v>
      </c>
      <c r="C1296" t="str">
        <f t="shared" si="93"/>
        <v>FFDFD3C0</v>
      </c>
      <c r="D1296" t="s">
        <v>124</v>
      </c>
      <c r="E1296">
        <v>2</v>
      </c>
      <c r="H1296">
        <v>14</v>
      </c>
      <c r="I1296" t="s">
        <v>125</v>
      </c>
      <c r="J1296" t="s">
        <v>126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"17:49:35.578"</f>
        <v>17:49:35.578</v>
      </c>
      <c r="T1296" t="str">
        <f>"17:49:35.478"</f>
        <v>17:49:35.478</v>
      </c>
      <c r="U1296" t="str">
        <f t="shared" si="92"/>
        <v>A3E2C2</v>
      </c>
      <c r="V1296">
        <v>0</v>
      </c>
      <c r="W1296">
        <v>0</v>
      </c>
      <c r="X1296">
        <v>1</v>
      </c>
      <c r="Z1296">
        <v>0</v>
      </c>
      <c r="AA1296">
        <v>10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1</v>
      </c>
      <c r="AH1296">
        <v>0</v>
      </c>
      <c r="AI1296" t="s">
        <v>632</v>
      </c>
      <c r="AJ1296">
        <v>30.280702000000002</v>
      </c>
      <c r="AK1296" t="s">
        <v>628</v>
      </c>
      <c r="AL1296">
        <v>-89.865954000000002</v>
      </c>
      <c r="AM1296">
        <v>100</v>
      </c>
      <c r="AN1296">
        <v>1300</v>
      </c>
      <c r="AO1296" t="s">
        <v>118</v>
      </c>
      <c r="AP1296">
        <v>-4</v>
      </c>
      <c r="AQ1296">
        <v>144</v>
      </c>
      <c r="AR1296">
        <v>-256</v>
      </c>
      <c r="AZ1296">
        <v>1200</v>
      </c>
      <c r="BA1296">
        <v>1</v>
      </c>
      <c r="BB1296" t="str">
        <f t="shared" si="94"/>
        <v xml:space="preserve">N35DC   </v>
      </c>
      <c r="BC1296">
        <v>1</v>
      </c>
      <c r="BE1296">
        <v>0</v>
      </c>
      <c r="BF1296">
        <v>0</v>
      </c>
      <c r="BG1296">
        <v>0</v>
      </c>
      <c r="BH1296">
        <v>1375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"17:49:35.582"</f>
        <v>17:49:35.582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341</v>
      </c>
      <c r="CR1296">
        <v>0</v>
      </c>
      <c r="CW1296">
        <v>60355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"10/21/2020 17:49:27.637"</f>
        <v>10/21/2020 17:49:27.637</v>
      </c>
      <c r="C1297" t="str">
        <f t="shared" si="93"/>
        <v>FFDFD3C0</v>
      </c>
      <c r="D1297" t="s">
        <v>130</v>
      </c>
      <c r="E1297">
        <v>3</v>
      </c>
      <c r="F1297">
        <v>2003</v>
      </c>
      <c r="G1297" t="s">
        <v>131</v>
      </c>
      <c r="J1297" t="s">
        <v>132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"17:49:35.578"</f>
        <v>17:49:35.578</v>
      </c>
      <c r="T1297" t="str">
        <f>"17:49:35.478"</f>
        <v>17:49:35.478</v>
      </c>
      <c r="U1297" t="str">
        <f t="shared" si="92"/>
        <v>A3E2C2</v>
      </c>
      <c r="V1297">
        <v>0</v>
      </c>
      <c r="W1297">
        <v>0</v>
      </c>
      <c r="X1297">
        <v>1</v>
      </c>
      <c r="Z1297">
        <v>0</v>
      </c>
      <c r="AA1297">
        <v>10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1</v>
      </c>
      <c r="AH1297">
        <v>0</v>
      </c>
      <c r="AI1297" t="s">
        <v>632</v>
      </c>
      <c r="AJ1297">
        <v>30.280702000000002</v>
      </c>
      <c r="AK1297" t="s">
        <v>628</v>
      </c>
      <c r="AL1297">
        <v>-89.865954000000002</v>
      </c>
      <c r="AM1297">
        <v>100</v>
      </c>
      <c r="AN1297">
        <v>1300</v>
      </c>
      <c r="AO1297" t="s">
        <v>118</v>
      </c>
      <c r="AP1297">
        <v>-4</v>
      </c>
      <c r="AQ1297">
        <v>144</v>
      </c>
      <c r="AR1297">
        <v>-256</v>
      </c>
      <c r="AZ1297">
        <v>1200</v>
      </c>
      <c r="BA1297">
        <v>1</v>
      </c>
      <c r="BB1297" t="str">
        <f t="shared" si="94"/>
        <v xml:space="preserve">N35DC   </v>
      </c>
      <c r="BC1297">
        <v>1</v>
      </c>
      <c r="BE1297">
        <v>0</v>
      </c>
      <c r="BF1297">
        <v>0</v>
      </c>
      <c r="BG1297">
        <v>0</v>
      </c>
      <c r="BH1297">
        <v>1375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"17:49:35.582"</f>
        <v>17:49:35.582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341</v>
      </c>
      <c r="CR1297">
        <v>0</v>
      </c>
      <c r="CW1297">
        <v>60355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"10/21/2020 17:49:27.637"</f>
        <v>10/21/2020 17:49:27.637</v>
      </c>
      <c r="C1298" t="str">
        <f t="shared" si="93"/>
        <v>FFDFD3C0</v>
      </c>
      <c r="D1298" t="s">
        <v>133</v>
      </c>
      <c r="E1298">
        <v>1</v>
      </c>
      <c r="F1298">
        <v>1001</v>
      </c>
      <c r="G1298" t="s">
        <v>114</v>
      </c>
      <c r="J1298" t="s">
        <v>134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"17:49:35.578"</f>
        <v>17:49:35.578</v>
      </c>
      <c r="T1298" t="str">
        <f>"17:49:35.478"</f>
        <v>17:49:35.478</v>
      </c>
      <c r="U1298" t="str">
        <f t="shared" si="92"/>
        <v>A3E2C2</v>
      </c>
      <c r="V1298">
        <v>0</v>
      </c>
      <c r="W1298">
        <v>0</v>
      </c>
      <c r="X1298">
        <v>1</v>
      </c>
      <c r="Z1298">
        <v>0</v>
      </c>
      <c r="AA1298">
        <v>10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1</v>
      </c>
      <c r="AH1298">
        <v>0</v>
      </c>
      <c r="AI1298" t="s">
        <v>632</v>
      </c>
      <c r="AJ1298">
        <v>30.280702000000002</v>
      </c>
      <c r="AK1298" t="s">
        <v>628</v>
      </c>
      <c r="AL1298">
        <v>-89.865954000000002</v>
      </c>
      <c r="AM1298">
        <v>100</v>
      </c>
      <c r="AN1298">
        <v>1300</v>
      </c>
      <c r="AO1298" t="s">
        <v>118</v>
      </c>
      <c r="AP1298">
        <v>-4</v>
      </c>
      <c r="AQ1298">
        <v>144</v>
      </c>
      <c r="AR1298">
        <v>-256</v>
      </c>
      <c r="AZ1298">
        <v>1200</v>
      </c>
      <c r="BA1298">
        <v>1</v>
      </c>
      <c r="BB1298" t="str">
        <f t="shared" si="94"/>
        <v xml:space="preserve">N35DC   </v>
      </c>
      <c r="BC1298">
        <v>1</v>
      </c>
      <c r="BE1298">
        <v>0</v>
      </c>
      <c r="BF1298">
        <v>0</v>
      </c>
      <c r="BG1298">
        <v>0</v>
      </c>
      <c r="BH1298">
        <v>1375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"17:49:35.582"</f>
        <v>17:49:35.582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341</v>
      </c>
      <c r="CR1298">
        <v>0</v>
      </c>
      <c r="CW1298">
        <v>60355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"10/21/2020 17:49:27.637"</f>
        <v>10/21/2020 17:49:27.637</v>
      </c>
      <c r="C1299" t="str">
        <f t="shared" si="93"/>
        <v>FFDFD3C0</v>
      </c>
      <c r="D1299" t="s">
        <v>128</v>
      </c>
      <c r="E1299">
        <v>9</v>
      </c>
      <c r="H1299">
        <v>257</v>
      </c>
      <c r="I1299" t="s">
        <v>129</v>
      </c>
      <c r="J1299" t="s">
        <v>126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"17:49:35.578"</f>
        <v>17:49:35.578</v>
      </c>
      <c r="T1299" t="str">
        <f>"17:49:35.478"</f>
        <v>17:49:35.478</v>
      </c>
      <c r="U1299" t="str">
        <f t="shared" si="92"/>
        <v>A3E2C2</v>
      </c>
      <c r="V1299">
        <v>0</v>
      </c>
      <c r="W1299">
        <v>0</v>
      </c>
      <c r="X1299">
        <v>1</v>
      </c>
      <c r="Z1299">
        <v>0</v>
      </c>
      <c r="AA1299">
        <v>10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1</v>
      </c>
      <c r="AH1299">
        <v>0</v>
      </c>
      <c r="AI1299" t="s">
        <v>632</v>
      </c>
      <c r="AJ1299">
        <v>30.280702000000002</v>
      </c>
      <c r="AK1299" t="s">
        <v>628</v>
      </c>
      <c r="AL1299">
        <v>-89.865954000000002</v>
      </c>
      <c r="AM1299">
        <v>100</v>
      </c>
      <c r="AN1299">
        <v>1300</v>
      </c>
      <c r="AO1299" t="s">
        <v>118</v>
      </c>
      <c r="AP1299">
        <v>-4</v>
      </c>
      <c r="AQ1299">
        <v>144</v>
      </c>
      <c r="AR1299">
        <v>-256</v>
      </c>
      <c r="AZ1299">
        <v>1200</v>
      </c>
      <c r="BA1299">
        <v>1</v>
      </c>
      <c r="BB1299" t="str">
        <f t="shared" si="94"/>
        <v xml:space="preserve">N35DC   </v>
      </c>
      <c r="BC1299">
        <v>1</v>
      </c>
      <c r="BE1299">
        <v>0</v>
      </c>
      <c r="BF1299">
        <v>0</v>
      </c>
      <c r="BG1299">
        <v>0</v>
      </c>
      <c r="BH1299">
        <v>1375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"17:49:35.582"</f>
        <v>17:49:35.582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341</v>
      </c>
      <c r="CR1299">
        <v>0</v>
      </c>
      <c r="CW1299">
        <v>60355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"10/21/2020 17:49:30.628"</f>
        <v>10/21/2020 17:49:30.628</v>
      </c>
      <c r="C1300" t="str">
        <f t="shared" si="93"/>
        <v>FFDFD3C0</v>
      </c>
      <c r="D1300" t="s">
        <v>124</v>
      </c>
      <c r="E1300">
        <v>2</v>
      </c>
      <c r="H1300">
        <v>14</v>
      </c>
      <c r="I1300" t="s">
        <v>125</v>
      </c>
      <c r="J1300" t="s">
        <v>126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"17:49:38.563"</f>
        <v>17:49:38.563</v>
      </c>
      <c r="T1300" t="str">
        <f>"17:49:38.363"</f>
        <v>17:49:38.363</v>
      </c>
      <c r="U1300" t="str">
        <f t="shared" si="92"/>
        <v>A3E2C2</v>
      </c>
      <c r="V1300">
        <v>0</v>
      </c>
      <c r="W1300">
        <v>0</v>
      </c>
      <c r="X1300">
        <v>1</v>
      </c>
      <c r="Z1300">
        <v>0</v>
      </c>
      <c r="AA1300">
        <v>10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1</v>
      </c>
      <c r="AH1300">
        <v>0</v>
      </c>
      <c r="AI1300" t="s">
        <v>633</v>
      </c>
      <c r="AJ1300">
        <v>30.282675999999999</v>
      </c>
      <c r="AK1300" t="s">
        <v>634</v>
      </c>
      <c r="AL1300">
        <v>-89.866061000000002</v>
      </c>
      <c r="AM1300">
        <v>100</v>
      </c>
      <c r="AN1300">
        <v>1300</v>
      </c>
      <c r="AO1300" t="s">
        <v>118</v>
      </c>
      <c r="AP1300">
        <v>-6</v>
      </c>
      <c r="AQ1300">
        <v>145</v>
      </c>
      <c r="AR1300">
        <v>-320</v>
      </c>
      <c r="AZ1300">
        <v>1200</v>
      </c>
      <c r="BA1300">
        <v>1</v>
      </c>
      <c r="BB1300" t="str">
        <f t="shared" si="94"/>
        <v xml:space="preserve">N35DC   </v>
      </c>
      <c r="BC1300">
        <v>1</v>
      </c>
      <c r="BE1300">
        <v>0</v>
      </c>
      <c r="BF1300">
        <v>0</v>
      </c>
      <c r="BG1300">
        <v>0</v>
      </c>
      <c r="BH1300">
        <v>1350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"17:49:38.567"</f>
        <v>17:49:38.567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341</v>
      </c>
      <c r="CR1300">
        <v>0</v>
      </c>
      <c r="CW1300">
        <v>62631</v>
      </c>
      <c r="CY1300">
        <v>1</v>
      </c>
      <c r="CZ1300">
        <v>0</v>
      </c>
      <c r="DA1300">
        <v>0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"10/21/2020 17:49:30.628"</f>
        <v>10/21/2020 17:49:30.628</v>
      </c>
      <c r="C1301" t="str">
        <f t="shared" si="93"/>
        <v>FFDFD3C0</v>
      </c>
      <c r="D1301" t="s">
        <v>130</v>
      </c>
      <c r="E1301">
        <v>3</v>
      </c>
      <c r="F1301">
        <v>2003</v>
      </c>
      <c r="G1301" t="s">
        <v>131</v>
      </c>
      <c r="J1301" t="s">
        <v>132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"17:49:38.563"</f>
        <v>17:49:38.563</v>
      </c>
      <c r="T1301" t="str">
        <f>"17:49:38.363"</f>
        <v>17:49:38.363</v>
      </c>
      <c r="U1301" t="str">
        <f t="shared" si="92"/>
        <v>A3E2C2</v>
      </c>
      <c r="V1301">
        <v>0</v>
      </c>
      <c r="W1301">
        <v>0</v>
      </c>
      <c r="X1301">
        <v>1</v>
      </c>
      <c r="Z1301">
        <v>0</v>
      </c>
      <c r="AA1301">
        <v>10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1</v>
      </c>
      <c r="AH1301">
        <v>0</v>
      </c>
      <c r="AI1301" t="s">
        <v>633</v>
      </c>
      <c r="AJ1301">
        <v>30.282675999999999</v>
      </c>
      <c r="AK1301" t="s">
        <v>634</v>
      </c>
      <c r="AL1301">
        <v>-89.866061000000002</v>
      </c>
      <c r="AM1301">
        <v>100</v>
      </c>
      <c r="AN1301">
        <v>1300</v>
      </c>
      <c r="AO1301" t="s">
        <v>118</v>
      </c>
      <c r="AP1301">
        <v>-6</v>
      </c>
      <c r="AQ1301">
        <v>145</v>
      </c>
      <c r="AR1301">
        <v>-320</v>
      </c>
      <c r="AZ1301">
        <v>1200</v>
      </c>
      <c r="BA1301">
        <v>1</v>
      </c>
      <c r="BB1301" t="str">
        <f t="shared" si="94"/>
        <v xml:space="preserve">N35DC   </v>
      </c>
      <c r="BC1301">
        <v>1</v>
      </c>
      <c r="BE1301">
        <v>0</v>
      </c>
      <c r="BF1301">
        <v>0</v>
      </c>
      <c r="BG1301">
        <v>0</v>
      </c>
      <c r="BH1301">
        <v>1350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"17:49:38.567"</f>
        <v>17:49:38.567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341</v>
      </c>
      <c r="CR1301">
        <v>0</v>
      </c>
      <c r="CW1301">
        <v>62631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"10/21/2020 17:49:30.628"</f>
        <v>10/21/2020 17:49:30.628</v>
      </c>
      <c r="C1302" t="str">
        <f t="shared" si="93"/>
        <v>FFDFD3C0</v>
      </c>
      <c r="D1302" t="s">
        <v>133</v>
      </c>
      <c r="E1302">
        <v>1</v>
      </c>
      <c r="F1302">
        <v>1001</v>
      </c>
      <c r="G1302" t="s">
        <v>114</v>
      </c>
      <c r="J1302" t="s">
        <v>134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"17:49:38.563"</f>
        <v>17:49:38.563</v>
      </c>
      <c r="T1302" t="str">
        <f>"17:49:38.363"</f>
        <v>17:49:38.363</v>
      </c>
      <c r="U1302" t="str">
        <f t="shared" si="92"/>
        <v>A3E2C2</v>
      </c>
      <c r="V1302">
        <v>0</v>
      </c>
      <c r="W1302">
        <v>0</v>
      </c>
      <c r="X1302">
        <v>1</v>
      </c>
      <c r="Z1302">
        <v>0</v>
      </c>
      <c r="AA1302">
        <v>10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1</v>
      </c>
      <c r="AH1302">
        <v>0</v>
      </c>
      <c r="AI1302" t="s">
        <v>633</v>
      </c>
      <c r="AJ1302">
        <v>30.282675999999999</v>
      </c>
      <c r="AK1302" t="s">
        <v>634</v>
      </c>
      <c r="AL1302">
        <v>-89.866061000000002</v>
      </c>
      <c r="AM1302">
        <v>100</v>
      </c>
      <c r="AN1302">
        <v>1300</v>
      </c>
      <c r="AO1302" t="s">
        <v>118</v>
      </c>
      <c r="AP1302">
        <v>-6</v>
      </c>
      <c r="AQ1302">
        <v>145</v>
      </c>
      <c r="AR1302">
        <v>-320</v>
      </c>
      <c r="AZ1302">
        <v>1200</v>
      </c>
      <c r="BA1302">
        <v>1</v>
      </c>
      <c r="BB1302" t="str">
        <f t="shared" si="94"/>
        <v xml:space="preserve">N35DC   </v>
      </c>
      <c r="BC1302">
        <v>1</v>
      </c>
      <c r="BE1302">
        <v>0</v>
      </c>
      <c r="BF1302">
        <v>0</v>
      </c>
      <c r="BG1302">
        <v>0</v>
      </c>
      <c r="BH1302">
        <v>1350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"17:49:38.567"</f>
        <v>17:49:38.567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341</v>
      </c>
      <c r="CR1302">
        <v>0</v>
      </c>
      <c r="CW1302">
        <v>62631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"10/21/2020 17:49:30.628"</f>
        <v>10/21/2020 17:49:30.628</v>
      </c>
      <c r="C1303" t="str">
        <f t="shared" si="93"/>
        <v>FFDFD3C0</v>
      </c>
      <c r="D1303" t="s">
        <v>128</v>
      </c>
      <c r="E1303">
        <v>9</v>
      </c>
      <c r="H1303">
        <v>257</v>
      </c>
      <c r="I1303" t="s">
        <v>129</v>
      </c>
      <c r="J1303" t="s">
        <v>126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"17:49:38.563"</f>
        <v>17:49:38.563</v>
      </c>
      <c r="T1303" t="str">
        <f>"17:49:38.363"</f>
        <v>17:49:38.363</v>
      </c>
      <c r="U1303" t="str">
        <f t="shared" si="92"/>
        <v>A3E2C2</v>
      </c>
      <c r="V1303">
        <v>0</v>
      </c>
      <c r="W1303">
        <v>0</v>
      </c>
      <c r="X1303">
        <v>1</v>
      </c>
      <c r="Z1303">
        <v>0</v>
      </c>
      <c r="AA1303">
        <v>10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1</v>
      </c>
      <c r="AH1303">
        <v>0</v>
      </c>
      <c r="AI1303" t="s">
        <v>633</v>
      </c>
      <c r="AJ1303">
        <v>30.282675999999999</v>
      </c>
      <c r="AK1303" t="s">
        <v>634</v>
      </c>
      <c r="AL1303">
        <v>-89.866061000000002</v>
      </c>
      <c r="AM1303">
        <v>100</v>
      </c>
      <c r="AN1303">
        <v>1300</v>
      </c>
      <c r="AO1303" t="s">
        <v>118</v>
      </c>
      <c r="AP1303">
        <v>-6</v>
      </c>
      <c r="AQ1303">
        <v>145</v>
      </c>
      <c r="AR1303">
        <v>-320</v>
      </c>
      <c r="AZ1303">
        <v>1200</v>
      </c>
      <c r="BA1303">
        <v>1</v>
      </c>
      <c r="BB1303" t="str">
        <f t="shared" si="94"/>
        <v xml:space="preserve">N35DC   </v>
      </c>
      <c r="BC1303">
        <v>1</v>
      </c>
      <c r="BE1303">
        <v>0</v>
      </c>
      <c r="BF1303">
        <v>0</v>
      </c>
      <c r="BG1303">
        <v>0</v>
      </c>
      <c r="BH1303">
        <v>1350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"17:49:38.567"</f>
        <v>17:49:38.567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341</v>
      </c>
      <c r="CR1303">
        <v>0</v>
      </c>
      <c r="CW1303">
        <v>62631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"10/21/2020 17:49:30.628"</f>
        <v>10/21/2020 17:49:30.628</v>
      </c>
      <c r="C1304" t="str">
        <f t="shared" si="93"/>
        <v>FFDFD3C0</v>
      </c>
      <c r="D1304" t="s">
        <v>113</v>
      </c>
      <c r="E1304">
        <v>4</v>
      </c>
      <c r="H1304">
        <v>162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"17:49:38.563"</f>
        <v>17:49:38.563</v>
      </c>
      <c r="T1304" t="str">
        <f>"17:49:38.363"</f>
        <v>17:49:38.363</v>
      </c>
      <c r="U1304" t="str">
        <f t="shared" si="92"/>
        <v>A3E2C2</v>
      </c>
      <c r="V1304">
        <v>0</v>
      </c>
      <c r="W1304">
        <v>0</v>
      </c>
      <c r="X1304">
        <v>1</v>
      </c>
      <c r="Z1304">
        <v>0</v>
      </c>
      <c r="AA1304">
        <v>10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1</v>
      </c>
      <c r="AH1304">
        <v>0</v>
      </c>
      <c r="AI1304" t="s">
        <v>633</v>
      </c>
      <c r="AJ1304">
        <v>30.282675999999999</v>
      </c>
      <c r="AK1304" t="s">
        <v>634</v>
      </c>
      <c r="AL1304">
        <v>-89.866061000000002</v>
      </c>
      <c r="AM1304">
        <v>100</v>
      </c>
      <c r="AN1304">
        <v>1300</v>
      </c>
      <c r="AO1304" t="s">
        <v>118</v>
      </c>
      <c r="AP1304">
        <v>-6</v>
      </c>
      <c r="AQ1304">
        <v>145</v>
      </c>
      <c r="AR1304">
        <v>-320</v>
      </c>
      <c r="AZ1304">
        <v>1200</v>
      </c>
      <c r="BA1304">
        <v>1</v>
      </c>
      <c r="BB1304" t="str">
        <f t="shared" si="94"/>
        <v xml:space="preserve">N35DC   </v>
      </c>
      <c r="BC1304">
        <v>1</v>
      </c>
      <c r="BE1304">
        <v>0</v>
      </c>
      <c r="BF1304">
        <v>0</v>
      </c>
      <c r="BG1304">
        <v>0</v>
      </c>
      <c r="BH1304">
        <v>1350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"17:49:38.567"</f>
        <v>17:49:38.567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341</v>
      </c>
      <c r="CR1304">
        <v>0</v>
      </c>
      <c r="CW1304">
        <v>62631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"10/21/2020 17:49:31.539"</f>
        <v>10/21/2020 17:49:31.539</v>
      </c>
      <c r="C1305" t="str">
        <f t="shared" si="93"/>
        <v>FFDFD3C0</v>
      </c>
      <c r="D1305" t="s">
        <v>124</v>
      </c>
      <c r="E1305">
        <v>2</v>
      </c>
      <c r="H1305">
        <v>14</v>
      </c>
      <c r="I1305" t="s">
        <v>125</v>
      </c>
      <c r="J1305" t="s">
        <v>126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ref="S1305:T1309" si="95">"17:49:39.445"</f>
        <v>17:49:39.445</v>
      </c>
      <c r="T1305" t="str">
        <f t="shared" si="95"/>
        <v>17:49:39.445</v>
      </c>
      <c r="U1305" t="str">
        <f t="shared" si="92"/>
        <v>A3E2C2</v>
      </c>
      <c r="V1305">
        <v>0</v>
      </c>
      <c r="W1305">
        <v>0</v>
      </c>
      <c r="X1305">
        <v>1</v>
      </c>
      <c r="Z1305">
        <v>0</v>
      </c>
      <c r="AA1305">
        <v>10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1</v>
      </c>
      <c r="AH1305">
        <v>0</v>
      </c>
      <c r="AI1305" t="s">
        <v>635</v>
      </c>
      <c r="AJ1305">
        <v>30.283297999999998</v>
      </c>
      <c r="AK1305" t="s">
        <v>622</v>
      </c>
      <c r="AL1305">
        <v>-89.866083000000003</v>
      </c>
      <c r="AM1305">
        <v>100</v>
      </c>
      <c r="AN1305">
        <v>1300</v>
      </c>
      <c r="AO1305" t="s">
        <v>118</v>
      </c>
      <c r="AP1305">
        <v>-7</v>
      </c>
      <c r="AQ1305">
        <v>145</v>
      </c>
      <c r="AR1305">
        <v>-256</v>
      </c>
      <c r="AZ1305">
        <v>1200</v>
      </c>
      <c r="BA1305">
        <v>1</v>
      </c>
      <c r="BB1305" t="str">
        <f t="shared" si="94"/>
        <v xml:space="preserve">N35DC   </v>
      </c>
      <c r="BC1305">
        <v>1</v>
      </c>
      <c r="BE1305">
        <v>0</v>
      </c>
      <c r="BF1305">
        <v>0</v>
      </c>
      <c r="BG1305">
        <v>0</v>
      </c>
      <c r="BH1305">
        <v>1350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"17:49:39.452"</f>
        <v>17:49:39.452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341</v>
      </c>
      <c r="CR1305">
        <v>0</v>
      </c>
      <c r="CW1305">
        <v>63243</v>
      </c>
      <c r="CY1305">
        <v>1</v>
      </c>
      <c r="CZ1305">
        <v>0</v>
      </c>
      <c r="DA1305">
        <v>0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"10/21/2020 17:49:31.539"</f>
        <v>10/21/2020 17:49:31.539</v>
      </c>
      <c r="C1306" t="str">
        <f t="shared" si="93"/>
        <v>FFDFD3C0</v>
      </c>
      <c r="D1306" t="s">
        <v>130</v>
      </c>
      <c r="E1306">
        <v>3</v>
      </c>
      <c r="F1306">
        <v>2003</v>
      </c>
      <c r="G1306" t="s">
        <v>131</v>
      </c>
      <c r="J1306" t="s">
        <v>132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95"/>
        <v>17:49:39.445</v>
      </c>
      <c r="T1306" t="str">
        <f t="shared" si="95"/>
        <v>17:49:39.445</v>
      </c>
      <c r="U1306" t="str">
        <f t="shared" si="92"/>
        <v>A3E2C2</v>
      </c>
      <c r="V1306">
        <v>0</v>
      </c>
      <c r="W1306">
        <v>0</v>
      </c>
      <c r="X1306">
        <v>1</v>
      </c>
      <c r="Z1306">
        <v>0</v>
      </c>
      <c r="AA1306">
        <v>10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1</v>
      </c>
      <c r="AH1306">
        <v>0</v>
      </c>
      <c r="AI1306" t="s">
        <v>635</v>
      </c>
      <c r="AJ1306">
        <v>30.283297999999998</v>
      </c>
      <c r="AK1306" t="s">
        <v>622</v>
      </c>
      <c r="AL1306">
        <v>-89.866083000000003</v>
      </c>
      <c r="AM1306">
        <v>100</v>
      </c>
      <c r="AN1306">
        <v>1300</v>
      </c>
      <c r="AO1306" t="s">
        <v>118</v>
      </c>
      <c r="AP1306">
        <v>-7</v>
      </c>
      <c r="AQ1306">
        <v>145</v>
      </c>
      <c r="AR1306">
        <v>-256</v>
      </c>
      <c r="AZ1306">
        <v>1200</v>
      </c>
      <c r="BA1306">
        <v>1</v>
      </c>
      <c r="BB1306" t="str">
        <f t="shared" si="94"/>
        <v xml:space="preserve">N35DC   </v>
      </c>
      <c r="BC1306">
        <v>1</v>
      </c>
      <c r="BE1306">
        <v>0</v>
      </c>
      <c r="BF1306">
        <v>0</v>
      </c>
      <c r="BG1306">
        <v>0</v>
      </c>
      <c r="BH1306">
        <v>1350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"17:49:39.452"</f>
        <v>17:49:39.452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341</v>
      </c>
      <c r="CR1306">
        <v>0</v>
      </c>
      <c r="CW1306">
        <v>63243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"10/21/2020 17:49:31.539"</f>
        <v>10/21/2020 17:49:31.539</v>
      </c>
      <c r="C1307" t="str">
        <f t="shared" si="93"/>
        <v>FFDFD3C0</v>
      </c>
      <c r="D1307" t="s">
        <v>133</v>
      </c>
      <c r="E1307">
        <v>1</v>
      </c>
      <c r="F1307">
        <v>1001</v>
      </c>
      <c r="G1307" t="s">
        <v>114</v>
      </c>
      <c r="J1307" t="s">
        <v>134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95"/>
        <v>17:49:39.445</v>
      </c>
      <c r="T1307" t="str">
        <f t="shared" si="95"/>
        <v>17:49:39.445</v>
      </c>
      <c r="U1307" t="str">
        <f t="shared" si="92"/>
        <v>A3E2C2</v>
      </c>
      <c r="V1307">
        <v>0</v>
      </c>
      <c r="W1307">
        <v>0</v>
      </c>
      <c r="X1307">
        <v>1</v>
      </c>
      <c r="Z1307">
        <v>0</v>
      </c>
      <c r="AA1307">
        <v>10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1</v>
      </c>
      <c r="AH1307">
        <v>0</v>
      </c>
      <c r="AI1307" t="s">
        <v>635</v>
      </c>
      <c r="AJ1307">
        <v>30.283297999999998</v>
      </c>
      <c r="AK1307" t="s">
        <v>622</v>
      </c>
      <c r="AL1307">
        <v>-89.866083000000003</v>
      </c>
      <c r="AM1307">
        <v>100</v>
      </c>
      <c r="AN1307">
        <v>1300</v>
      </c>
      <c r="AO1307" t="s">
        <v>118</v>
      </c>
      <c r="AP1307">
        <v>-7</v>
      </c>
      <c r="AQ1307">
        <v>145</v>
      </c>
      <c r="AR1307">
        <v>-256</v>
      </c>
      <c r="AZ1307">
        <v>1200</v>
      </c>
      <c r="BA1307">
        <v>1</v>
      </c>
      <c r="BB1307" t="str">
        <f t="shared" si="94"/>
        <v xml:space="preserve">N35DC   </v>
      </c>
      <c r="BC1307">
        <v>1</v>
      </c>
      <c r="BE1307">
        <v>0</v>
      </c>
      <c r="BF1307">
        <v>0</v>
      </c>
      <c r="BG1307">
        <v>0</v>
      </c>
      <c r="BH1307">
        <v>1350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"17:49:39.452"</f>
        <v>17:49:39.452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341</v>
      </c>
      <c r="CR1307">
        <v>0</v>
      </c>
      <c r="CW1307">
        <v>63243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"10/21/2020 17:49:31.539"</f>
        <v>10/21/2020 17:49:31.539</v>
      </c>
      <c r="C1308" t="str">
        <f t="shared" si="93"/>
        <v>FFDFD3C0</v>
      </c>
      <c r="D1308" t="s">
        <v>128</v>
      </c>
      <c r="E1308">
        <v>9</v>
      </c>
      <c r="H1308">
        <v>257</v>
      </c>
      <c r="I1308" t="s">
        <v>129</v>
      </c>
      <c r="J1308" t="s">
        <v>126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95"/>
        <v>17:49:39.445</v>
      </c>
      <c r="T1308" t="str">
        <f t="shared" si="95"/>
        <v>17:49:39.445</v>
      </c>
      <c r="U1308" t="str">
        <f t="shared" si="92"/>
        <v>A3E2C2</v>
      </c>
      <c r="V1308">
        <v>0</v>
      </c>
      <c r="W1308">
        <v>0</v>
      </c>
      <c r="X1308">
        <v>1</v>
      </c>
      <c r="Z1308">
        <v>0</v>
      </c>
      <c r="AA1308">
        <v>10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1</v>
      </c>
      <c r="AH1308">
        <v>0</v>
      </c>
      <c r="AI1308" t="s">
        <v>635</v>
      </c>
      <c r="AJ1308">
        <v>30.283297999999998</v>
      </c>
      <c r="AK1308" t="s">
        <v>622</v>
      </c>
      <c r="AL1308">
        <v>-89.866083000000003</v>
      </c>
      <c r="AM1308">
        <v>100</v>
      </c>
      <c r="AN1308">
        <v>1300</v>
      </c>
      <c r="AO1308" t="s">
        <v>118</v>
      </c>
      <c r="AP1308">
        <v>-7</v>
      </c>
      <c r="AQ1308">
        <v>145</v>
      </c>
      <c r="AR1308">
        <v>-256</v>
      </c>
      <c r="AZ1308">
        <v>1200</v>
      </c>
      <c r="BA1308">
        <v>1</v>
      </c>
      <c r="BB1308" t="str">
        <f t="shared" si="94"/>
        <v xml:space="preserve">N35DC   </v>
      </c>
      <c r="BC1308">
        <v>1</v>
      </c>
      <c r="BE1308">
        <v>0</v>
      </c>
      <c r="BF1308">
        <v>0</v>
      </c>
      <c r="BG1308">
        <v>0</v>
      </c>
      <c r="BH1308">
        <v>1350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"17:49:39.452"</f>
        <v>17:49:39.452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341</v>
      </c>
      <c r="CR1308">
        <v>0</v>
      </c>
      <c r="CW1308">
        <v>63243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"10/21/2020 17:49:31.539"</f>
        <v>10/21/2020 17:49:31.539</v>
      </c>
      <c r="C1309" t="str">
        <f t="shared" si="93"/>
        <v>FFDFD3C0</v>
      </c>
      <c r="D1309" t="s">
        <v>113</v>
      </c>
      <c r="E1309">
        <v>4</v>
      </c>
      <c r="H1309">
        <v>162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95"/>
        <v>17:49:39.445</v>
      </c>
      <c r="T1309" t="str">
        <f t="shared" si="95"/>
        <v>17:49:39.445</v>
      </c>
      <c r="U1309" t="str">
        <f t="shared" si="92"/>
        <v>A3E2C2</v>
      </c>
      <c r="V1309">
        <v>0</v>
      </c>
      <c r="W1309">
        <v>0</v>
      </c>
      <c r="X1309">
        <v>1</v>
      </c>
      <c r="Z1309">
        <v>0</v>
      </c>
      <c r="AA1309">
        <v>10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1</v>
      </c>
      <c r="AH1309">
        <v>0</v>
      </c>
      <c r="AI1309" t="s">
        <v>635</v>
      </c>
      <c r="AJ1309">
        <v>30.283297999999998</v>
      </c>
      <c r="AK1309" t="s">
        <v>622</v>
      </c>
      <c r="AL1309">
        <v>-89.866083000000003</v>
      </c>
      <c r="AM1309">
        <v>100</v>
      </c>
      <c r="AN1309">
        <v>1300</v>
      </c>
      <c r="AO1309" t="s">
        <v>118</v>
      </c>
      <c r="AP1309">
        <v>-7</v>
      </c>
      <c r="AQ1309">
        <v>145</v>
      </c>
      <c r="AR1309">
        <v>-256</v>
      </c>
      <c r="AZ1309">
        <v>1200</v>
      </c>
      <c r="BA1309">
        <v>1</v>
      </c>
      <c r="BB1309" t="str">
        <f t="shared" si="94"/>
        <v xml:space="preserve">N35DC   </v>
      </c>
      <c r="BC1309">
        <v>1</v>
      </c>
      <c r="BE1309">
        <v>0</v>
      </c>
      <c r="BF1309">
        <v>0</v>
      </c>
      <c r="BG1309">
        <v>0</v>
      </c>
      <c r="BH1309">
        <v>1350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"17:49:39.452"</f>
        <v>17:49:39.452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341</v>
      </c>
      <c r="CR1309">
        <v>0</v>
      </c>
      <c r="CW1309">
        <v>63243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"10/21/2020 17:49:32.662"</f>
        <v>10/21/2020 17:49:32.662</v>
      </c>
      <c r="C1310" t="str">
        <f t="shared" si="93"/>
        <v>FFDFD3C0</v>
      </c>
      <c r="D1310" t="s">
        <v>133</v>
      </c>
      <c r="E1310">
        <v>1</v>
      </c>
      <c r="F1310">
        <v>1001</v>
      </c>
      <c r="G1310" t="s">
        <v>114</v>
      </c>
      <c r="J1310" t="s">
        <v>134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"17:49:40.570"</f>
        <v>17:49:40.570</v>
      </c>
      <c r="T1310" t="str">
        <f>"17:49:40.370"</f>
        <v>17:49:40.370</v>
      </c>
      <c r="U1310" t="str">
        <f t="shared" si="92"/>
        <v>A3E2C2</v>
      </c>
      <c r="V1310">
        <v>0</v>
      </c>
      <c r="W1310">
        <v>0</v>
      </c>
      <c r="X1310">
        <v>1</v>
      </c>
      <c r="Z1310">
        <v>0</v>
      </c>
      <c r="AA1310">
        <v>10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1</v>
      </c>
      <c r="AH1310">
        <v>0</v>
      </c>
      <c r="AI1310" t="s">
        <v>636</v>
      </c>
      <c r="AJ1310">
        <v>30.284050000000001</v>
      </c>
      <c r="AK1310" t="s">
        <v>637</v>
      </c>
      <c r="AL1310">
        <v>-89.866125999999994</v>
      </c>
      <c r="AM1310">
        <v>100</v>
      </c>
      <c r="AN1310">
        <v>1300</v>
      </c>
      <c r="AO1310" t="s">
        <v>118</v>
      </c>
      <c r="AP1310">
        <v>-7</v>
      </c>
      <c r="AQ1310">
        <v>145</v>
      </c>
      <c r="AR1310">
        <v>-320</v>
      </c>
      <c r="AZ1310">
        <v>1200</v>
      </c>
      <c r="BA1310">
        <v>1</v>
      </c>
      <c r="BB1310" t="str">
        <f t="shared" si="94"/>
        <v xml:space="preserve">N35DC   </v>
      </c>
      <c r="BC1310">
        <v>1</v>
      </c>
      <c r="BE1310">
        <v>0</v>
      </c>
      <c r="BF1310">
        <v>0</v>
      </c>
      <c r="BG1310">
        <v>0</v>
      </c>
      <c r="BH1310">
        <v>1350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"17:49:40.577"</f>
        <v>17:49:40.577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341</v>
      </c>
      <c r="CR1310">
        <v>0</v>
      </c>
      <c r="CW1310">
        <v>64042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"10/21/2020 17:49:32.662"</f>
        <v>10/21/2020 17:49:32.662</v>
      </c>
      <c r="C1311" t="str">
        <f t="shared" si="93"/>
        <v>FFDFD3C0</v>
      </c>
      <c r="D1311" t="s">
        <v>128</v>
      </c>
      <c r="E1311">
        <v>9</v>
      </c>
      <c r="H1311">
        <v>257</v>
      </c>
      <c r="I1311" t="s">
        <v>129</v>
      </c>
      <c r="J1311" t="s">
        <v>126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"17:49:40.570"</f>
        <v>17:49:40.570</v>
      </c>
      <c r="T1311" t="str">
        <f>"17:49:40.370"</f>
        <v>17:49:40.370</v>
      </c>
      <c r="U1311" t="str">
        <f t="shared" si="92"/>
        <v>A3E2C2</v>
      </c>
      <c r="V1311">
        <v>0</v>
      </c>
      <c r="W1311">
        <v>0</v>
      </c>
      <c r="X1311">
        <v>1</v>
      </c>
      <c r="Z1311">
        <v>0</v>
      </c>
      <c r="AA1311">
        <v>10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1</v>
      </c>
      <c r="AH1311">
        <v>0</v>
      </c>
      <c r="AI1311" t="s">
        <v>636</v>
      </c>
      <c r="AJ1311">
        <v>30.284050000000001</v>
      </c>
      <c r="AK1311" t="s">
        <v>637</v>
      </c>
      <c r="AL1311">
        <v>-89.866125999999994</v>
      </c>
      <c r="AM1311">
        <v>100</v>
      </c>
      <c r="AN1311">
        <v>1300</v>
      </c>
      <c r="AO1311" t="s">
        <v>118</v>
      </c>
      <c r="AP1311">
        <v>-7</v>
      </c>
      <c r="AQ1311">
        <v>145</v>
      </c>
      <c r="AR1311">
        <v>-320</v>
      </c>
      <c r="AZ1311">
        <v>1200</v>
      </c>
      <c r="BA1311">
        <v>1</v>
      </c>
      <c r="BB1311" t="str">
        <f t="shared" si="94"/>
        <v xml:space="preserve">N35DC   </v>
      </c>
      <c r="BC1311">
        <v>1</v>
      </c>
      <c r="BE1311">
        <v>0</v>
      </c>
      <c r="BF1311">
        <v>0</v>
      </c>
      <c r="BG1311">
        <v>0</v>
      </c>
      <c r="BH1311">
        <v>1350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"17:49:40.577"</f>
        <v>17:49:40.577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341</v>
      </c>
      <c r="CR1311">
        <v>0</v>
      </c>
      <c r="CW1311">
        <v>64042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"10/21/2020 17:49:32.662"</f>
        <v>10/21/2020 17:49:32.662</v>
      </c>
      <c r="C1312" t="str">
        <f t="shared" si="93"/>
        <v>FFDFD3C0</v>
      </c>
      <c r="D1312" t="s">
        <v>113</v>
      </c>
      <c r="E1312">
        <v>4</v>
      </c>
      <c r="H1312">
        <v>162</v>
      </c>
      <c r="I1312" t="s">
        <v>114</v>
      </c>
      <c r="J1312" t="s">
        <v>115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"17:49:40.570"</f>
        <v>17:49:40.570</v>
      </c>
      <c r="T1312" t="str">
        <f>"17:49:40.370"</f>
        <v>17:49:40.370</v>
      </c>
      <c r="U1312" t="str">
        <f t="shared" si="92"/>
        <v>A3E2C2</v>
      </c>
      <c r="V1312">
        <v>0</v>
      </c>
      <c r="W1312">
        <v>0</v>
      </c>
      <c r="X1312">
        <v>1</v>
      </c>
      <c r="Z1312">
        <v>0</v>
      </c>
      <c r="AA1312">
        <v>10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1</v>
      </c>
      <c r="AH1312">
        <v>0</v>
      </c>
      <c r="AI1312" t="s">
        <v>636</v>
      </c>
      <c r="AJ1312">
        <v>30.284050000000001</v>
      </c>
      <c r="AK1312" t="s">
        <v>637</v>
      </c>
      <c r="AL1312">
        <v>-89.866125999999994</v>
      </c>
      <c r="AM1312">
        <v>100</v>
      </c>
      <c r="AN1312">
        <v>1300</v>
      </c>
      <c r="AO1312" t="s">
        <v>118</v>
      </c>
      <c r="AP1312">
        <v>-7</v>
      </c>
      <c r="AQ1312">
        <v>145</v>
      </c>
      <c r="AR1312">
        <v>-320</v>
      </c>
      <c r="AZ1312">
        <v>1200</v>
      </c>
      <c r="BA1312">
        <v>1</v>
      </c>
      <c r="BB1312" t="str">
        <f t="shared" si="94"/>
        <v xml:space="preserve">N35DC   </v>
      </c>
      <c r="BC1312">
        <v>1</v>
      </c>
      <c r="BE1312">
        <v>0</v>
      </c>
      <c r="BF1312">
        <v>0</v>
      </c>
      <c r="BG1312">
        <v>0</v>
      </c>
      <c r="BH1312">
        <v>1350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"17:49:40.577"</f>
        <v>17:49:40.577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341</v>
      </c>
      <c r="CR1312">
        <v>0</v>
      </c>
      <c r="CW1312">
        <v>64042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"10/21/2020 17:49:32.662"</f>
        <v>10/21/2020 17:49:32.662</v>
      </c>
      <c r="C1313" t="str">
        <f t="shared" si="93"/>
        <v>FFDFD3C0</v>
      </c>
      <c r="D1313" t="s">
        <v>124</v>
      </c>
      <c r="E1313">
        <v>2</v>
      </c>
      <c r="H1313">
        <v>14</v>
      </c>
      <c r="I1313" t="s">
        <v>125</v>
      </c>
      <c r="J1313" t="s">
        <v>126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"17:49:40.570"</f>
        <v>17:49:40.570</v>
      </c>
      <c r="T1313" t="str">
        <f>"17:49:40.370"</f>
        <v>17:49:40.370</v>
      </c>
      <c r="U1313" t="str">
        <f t="shared" si="92"/>
        <v>A3E2C2</v>
      </c>
      <c r="V1313">
        <v>0</v>
      </c>
      <c r="W1313">
        <v>0</v>
      </c>
      <c r="X1313">
        <v>1</v>
      </c>
      <c r="Z1313">
        <v>0</v>
      </c>
      <c r="AA1313">
        <v>10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1</v>
      </c>
      <c r="AH1313">
        <v>0</v>
      </c>
      <c r="AI1313" t="s">
        <v>636</v>
      </c>
      <c r="AJ1313">
        <v>30.284050000000001</v>
      </c>
      <c r="AK1313" t="s">
        <v>637</v>
      </c>
      <c r="AL1313">
        <v>-89.866125999999994</v>
      </c>
      <c r="AM1313">
        <v>100</v>
      </c>
      <c r="AN1313">
        <v>1300</v>
      </c>
      <c r="AO1313" t="s">
        <v>118</v>
      </c>
      <c r="AP1313">
        <v>-7</v>
      </c>
      <c r="AQ1313">
        <v>145</v>
      </c>
      <c r="AR1313">
        <v>-320</v>
      </c>
      <c r="AZ1313">
        <v>1200</v>
      </c>
      <c r="BA1313">
        <v>1</v>
      </c>
      <c r="BB1313" t="str">
        <f t="shared" si="94"/>
        <v xml:space="preserve">N35DC   </v>
      </c>
      <c r="BC1313">
        <v>1</v>
      </c>
      <c r="BE1313">
        <v>0</v>
      </c>
      <c r="BF1313">
        <v>0</v>
      </c>
      <c r="BG1313">
        <v>0</v>
      </c>
      <c r="BH1313">
        <v>1350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"17:49:40.577"</f>
        <v>17:49:40.577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341</v>
      </c>
      <c r="CR1313">
        <v>0</v>
      </c>
      <c r="CW1313">
        <v>64042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"10/21/2020 17:49:32.662"</f>
        <v>10/21/2020 17:49:32.662</v>
      </c>
      <c r="C1314" t="str">
        <f t="shared" si="93"/>
        <v>FFDFD3C0</v>
      </c>
      <c r="D1314" t="s">
        <v>130</v>
      </c>
      <c r="E1314">
        <v>3</v>
      </c>
      <c r="F1314">
        <v>2003</v>
      </c>
      <c r="G1314" t="s">
        <v>131</v>
      </c>
      <c r="J1314" t="s">
        <v>132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"17:49:40.570"</f>
        <v>17:49:40.570</v>
      </c>
      <c r="T1314" t="str">
        <f>"17:49:40.370"</f>
        <v>17:49:40.370</v>
      </c>
      <c r="U1314" t="str">
        <f t="shared" si="92"/>
        <v>A3E2C2</v>
      </c>
      <c r="V1314">
        <v>0</v>
      </c>
      <c r="W1314">
        <v>0</v>
      </c>
      <c r="X1314">
        <v>1</v>
      </c>
      <c r="Z1314">
        <v>0</v>
      </c>
      <c r="AA1314">
        <v>10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1</v>
      </c>
      <c r="AH1314">
        <v>0</v>
      </c>
      <c r="AI1314" t="s">
        <v>636</v>
      </c>
      <c r="AJ1314">
        <v>30.284050000000001</v>
      </c>
      <c r="AK1314" t="s">
        <v>637</v>
      </c>
      <c r="AL1314">
        <v>-89.866125999999994</v>
      </c>
      <c r="AM1314">
        <v>100</v>
      </c>
      <c r="AN1314">
        <v>1300</v>
      </c>
      <c r="AO1314" t="s">
        <v>118</v>
      </c>
      <c r="AP1314">
        <v>-7</v>
      </c>
      <c r="AQ1314">
        <v>145</v>
      </c>
      <c r="AR1314">
        <v>-320</v>
      </c>
      <c r="AZ1314">
        <v>1200</v>
      </c>
      <c r="BA1314">
        <v>1</v>
      </c>
      <c r="BB1314" t="str">
        <f t="shared" si="94"/>
        <v xml:space="preserve">N35DC   </v>
      </c>
      <c r="BC1314">
        <v>1</v>
      </c>
      <c r="BE1314">
        <v>0</v>
      </c>
      <c r="BF1314">
        <v>0</v>
      </c>
      <c r="BG1314">
        <v>0</v>
      </c>
      <c r="BH1314">
        <v>1350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"17:49:40.577"</f>
        <v>17:49:40.577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341</v>
      </c>
      <c r="CR1314">
        <v>0</v>
      </c>
      <c r="CW1314">
        <v>64042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"10/21/2020 17:49:35.663"</f>
        <v>10/21/2020 17:49:35.663</v>
      </c>
      <c r="C1315" t="str">
        <f t="shared" si="93"/>
        <v>FFDFD3C0</v>
      </c>
      <c r="D1315" t="s">
        <v>128</v>
      </c>
      <c r="E1315">
        <v>9</v>
      </c>
      <c r="H1315">
        <v>257</v>
      </c>
      <c r="I1315" t="s">
        <v>129</v>
      </c>
      <c r="J1315" t="s">
        <v>126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"17:49:43.555"</f>
        <v>17:49:43.555</v>
      </c>
      <c r="T1315" t="str">
        <f>"17:49:43.055"</f>
        <v>17:49:43.055</v>
      </c>
      <c r="U1315" t="str">
        <f t="shared" si="92"/>
        <v>A3E2C2</v>
      </c>
      <c r="V1315">
        <v>0</v>
      </c>
      <c r="W1315">
        <v>0</v>
      </c>
      <c r="X1315">
        <v>1</v>
      </c>
      <c r="Z1315">
        <v>0</v>
      </c>
      <c r="AA1315">
        <v>10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1</v>
      </c>
      <c r="AH1315">
        <v>0</v>
      </c>
      <c r="AI1315" t="s">
        <v>638</v>
      </c>
      <c r="AJ1315">
        <v>30.286066999999999</v>
      </c>
      <c r="AK1315" t="s">
        <v>619</v>
      </c>
      <c r="AL1315">
        <v>-89.866232999999994</v>
      </c>
      <c r="AM1315">
        <v>100</v>
      </c>
      <c r="AN1315">
        <v>1300</v>
      </c>
      <c r="AO1315" t="s">
        <v>118</v>
      </c>
      <c r="AP1315">
        <v>-6</v>
      </c>
      <c r="AQ1315">
        <v>146</v>
      </c>
      <c r="AR1315">
        <v>-64</v>
      </c>
      <c r="AZ1315">
        <v>1200</v>
      </c>
      <c r="BA1315">
        <v>1</v>
      </c>
      <c r="BB1315" t="str">
        <f t="shared" si="94"/>
        <v xml:space="preserve">N35DC   </v>
      </c>
      <c r="BC1315">
        <v>1</v>
      </c>
      <c r="BE1315">
        <v>0</v>
      </c>
      <c r="BF1315">
        <v>0</v>
      </c>
      <c r="BG1315">
        <v>0</v>
      </c>
      <c r="BH1315">
        <v>1325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"17:49:43.562"</f>
        <v>17:49:43.562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341</v>
      </c>
      <c r="CR1315">
        <v>0</v>
      </c>
      <c r="CW1315">
        <v>66279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"10/21/2020 17:49:35.663"</f>
        <v>10/21/2020 17:49:35.663</v>
      </c>
      <c r="C1316" t="str">
        <f t="shared" si="93"/>
        <v>FFDFD3C0</v>
      </c>
      <c r="D1316" t="s">
        <v>113</v>
      </c>
      <c r="E1316">
        <v>4</v>
      </c>
      <c r="H1316">
        <v>162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"17:49:43.555"</f>
        <v>17:49:43.555</v>
      </c>
      <c r="T1316" t="str">
        <f>"17:49:43.055"</f>
        <v>17:49:43.055</v>
      </c>
      <c r="U1316" t="str">
        <f t="shared" si="92"/>
        <v>A3E2C2</v>
      </c>
      <c r="V1316">
        <v>0</v>
      </c>
      <c r="W1316">
        <v>0</v>
      </c>
      <c r="X1316">
        <v>1</v>
      </c>
      <c r="Z1316">
        <v>0</v>
      </c>
      <c r="AA1316">
        <v>10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1</v>
      </c>
      <c r="AH1316">
        <v>0</v>
      </c>
      <c r="AI1316" t="s">
        <v>638</v>
      </c>
      <c r="AJ1316">
        <v>30.286066999999999</v>
      </c>
      <c r="AK1316" t="s">
        <v>619</v>
      </c>
      <c r="AL1316">
        <v>-89.866232999999994</v>
      </c>
      <c r="AM1316">
        <v>100</v>
      </c>
      <c r="AN1316">
        <v>1300</v>
      </c>
      <c r="AO1316" t="s">
        <v>118</v>
      </c>
      <c r="AP1316">
        <v>-6</v>
      </c>
      <c r="AQ1316">
        <v>146</v>
      </c>
      <c r="AR1316">
        <v>-64</v>
      </c>
      <c r="AZ1316">
        <v>1200</v>
      </c>
      <c r="BA1316">
        <v>1</v>
      </c>
      <c r="BB1316" t="str">
        <f t="shared" si="94"/>
        <v xml:space="preserve">N35DC   </v>
      </c>
      <c r="BC1316">
        <v>1</v>
      </c>
      <c r="BE1316">
        <v>0</v>
      </c>
      <c r="BF1316">
        <v>0</v>
      </c>
      <c r="BG1316">
        <v>0</v>
      </c>
      <c r="BH1316">
        <v>1325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"17:49:43.562"</f>
        <v>17:49:43.562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341</v>
      </c>
      <c r="CR1316">
        <v>0</v>
      </c>
      <c r="CW1316">
        <v>66279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"10/21/2020 17:49:35.663"</f>
        <v>10/21/2020 17:49:35.663</v>
      </c>
      <c r="C1317" t="str">
        <f t="shared" si="93"/>
        <v>FFDFD3C0</v>
      </c>
      <c r="D1317" t="s">
        <v>124</v>
      </c>
      <c r="E1317">
        <v>2</v>
      </c>
      <c r="H1317">
        <v>14</v>
      </c>
      <c r="I1317" t="s">
        <v>125</v>
      </c>
      <c r="J1317" t="s">
        <v>126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"17:49:43.555"</f>
        <v>17:49:43.555</v>
      </c>
      <c r="T1317" t="str">
        <f>"17:49:43.055"</f>
        <v>17:49:43.055</v>
      </c>
      <c r="U1317" t="str">
        <f t="shared" si="92"/>
        <v>A3E2C2</v>
      </c>
      <c r="V1317">
        <v>0</v>
      </c>
      <c r="W1317">
        <v>0</v>
      </c>
      <c r="X1317">
        <v>1</v>
      </c>
      <c r="Z1317">
        <v>0</v>
      </c>
      <c r="AA1317">
        <v>10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1</v>
      </c>
      <c r="AH1317">
        <v>0</v>
      </c>
      <c r="AI1317" t="s">
        <v>638</v>
      </c>
      <c r="AJ1317">
        <v>30.286066999999999</v>
      </c>
      <c r="AK1317" t="s">
        <v>619</v>
      </c>
      <c r="AL1317">
        <v>-89.866232999999994</v>
      </c>
      <c r="AM1317">
        <v>100</v>
      </c>
      <c r="AN1317">
        <v>1300</v>
      </c>
      <c r="AO1317" t="s">
        <v>118</v>
      </c>
      <c r="AP1317">
        <v>-6</v>
      </c>
      <c r="AQ1317">
        <v>146</v>
      </c>
      <c r="AR1317">
        <v>-64</v>
      </c>
      <c r="AZ1317">
        <v>1200</v>
      </c>
      <c r="BA1317">
        <v>1</v>
      </c>
      <c r="BB1317" t="str">
        <f t="shared" si="94"/>
        <v xml:space="preserve">N35DC   </v>
      </c>
      <c r="BC1317">
        <v>1</v>
      </c>
      <c r="BE1317">
        <v>0</v>
      </c>
      <c r="BF1317">
        <v>0</v>
      </c>
      <c r="BG1317">
        <v>0</v>
      </c>
      <c r="BH1317">
        <v>1325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"17:49:43.562"</f>
        <v>17:49:43.562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341</v>
      </c>
      <c r="CR1317">
        <v>0</v>
      </c>
      <c r="CW1317">
        <v>66279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"10/21/2020 17:49:35.663"</f>
        <v>10/21/2020 17:49:35.663</v>
      </c>
      <c r="C1318" t="str">
        <f t="shared" si="93"/>
        <v>FFDFD3C0</v>
      </c>
      <c r="D1318" t="s">
        <v>133</v>
      </c>
      <c r="E1318">
        <v>1</v>
      </c>
      <c r="F1318">
        <v>1001</v>
      </c>
      <c r="G1318" t="s">
        <v>114</v>
      </c>
      <c r="J1318" t="s">
        <v>134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"17:49:43.555"</f>
        <v>17:49:43.555</v>
      </c>
      <c r="T1318" t="str">
        <f>"17:49:43.055"</f>
        <v>17:49:43.055</v>
      </c>
      <c r="U1318" t="str">
        <f t="shared" si="92"/>
        <v>A3E2C2</v>
      </c>
      <c r="V1318">
        <v>0</v>
      </c>
      <c r="W1318">
        <v>0</v>
      </c>
      <c r="X1318">
        <v>1</v>
      </c>
      <c r="Z1318">
        <v>0</v>
      </c>
      <c r="AA1318">
        <v>10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1</v>
      </c>
      <c r="AH1318">
        <v>0</v>
      </c>
      <c r="AI1318" t="s">
        <v>638</v>
      </c>
      <c r="AJ1318">
        <v>30.286066999999999</v>
      </c>
      <c r="AK1318" t="s">
        <v>619</v>
      </c>
      <c r="AL1318">
        <v>-89.866232999999994</v>
      </c>
      <c r="AM1318">
        <v>100</v>
      </c>
      <c r="AN1318">
        <v>1300</v>
      </c>
      <c r="AO1318" t="s">
        <v>118</v>
      </c>
      <c r="AP1318">
        <v>-6</v>
      </c>
      <c r="AQ1318">
        <v>146</v>
      </c>
      <c r="AR1318">
        <v>-64</v>
      </c>
      <c r="AZ1318">
        <v>1200</v>
      </c>
      <c r="BA1318">
        <v>1</v>
      </c>
      <c r="BB1318" t="str">
        <f t="shared" si="94"/>
        <v xml:space="preserve">N35DC   </v>
      </c>
      <c r="BC1318">
        <v>1</v>
      </c>
      <c r="BE1318">
        <v>0</v>
      </c>
      <c r="BF1318">
        <v>0</v>
      </c>
      <c r="BG1318">
        <v>0</v>
      </c>
      <c r="BH1318">
        <v>1325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"17:49:43.562"</f>
        <v>17:49:43.562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341</v>
      </c>
      <c r="CR1318">
        <v>0</v>
      </c>
      <c r="CW1318">
        <v>66279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"10/21/2020 17:49:35.663"</f>
        <v>10/21/2020 17:49:35.663</v>
      </c>
      <c r="C1319" t="str">
        <f t="shared" si="93"/>
        <v>FFDFD3C0</v>
      </c>
      <c r="D1319" t="s">
        <v>130</v>
      </c>
      <c r="E1319">
        <v>3</v>
      </c>
      <c r="F1319">
        <v>2003</v>
      </c>
      <c r="G1319" t="s">
        <v>131</v>
      </c>
      <c r="J1319" t="s">
        <v>132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"17:49:43.555"</f>
        <v>17:49:43.555</v>
      </c>
      <c r="T1319" t="str">
        <f>"17:49:43.055"</f>
        <v>17:49:43.055</v>
      </c>
      <c r="U1319" t="str">
        <f t="shared" si="92"/>
        <v>A3E2C2</v>
      </c>
      <c r="V1319">
        <v>0</v>
      </c>
      <c r="W1319">
        <v>0</v>
      </c>
      <c r="X1319">
        <v>1</v>
      </c>
      <c r="Z1319">
        <v>0</v>
      </c>
      <c r="AA1319">
        <v>10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1</v>
      </c>
      <c r="AH1319">
        <v>0</v>
      </c>
      <c r="AI1319" t="s">
        <v>638</v>
      </c>
      <c r="AJ1319">
        <v>30.286066999999999</v>
      </c>
      <c r="AK1319" t="s">
        <v>619</v>
      </c>
      <c r="AL1319">
        <v>-89.866232999999994</v>
      </c>
      <c r="AM1319">
        <v>100</v>
      </c>
      <c r="AN1319">
        <v>1300</v>
      </c>
      <c r="AO1319" t="s">
        <v>118</v>
      </c>
      <c r="AP1319">
        <v>-6</v>
      </c>
      <c r="AQ1319">
        <v>146</v>
      </c>
      <c r="AR1319">
        <v>-64</v>
      </c>
      <c r="AZ1319">
        <v>1200</v>
      </c>
      <c r="BA1319">
        <v>1</v>
      </c>
      <c r="BB1319" t="str">
        <f t="shared" si="94"/>
        <v xml:space="preserve">N35DC   </v>
      </c>
      <c r="BC1319">
        <v>1</v>
      </c>
      <c r="BE1319">
        <v>0</v>
      </c>
      <c r="BF1319">
        <v>0</v>
      </c>
      <c r="BG1319">
        <v>0</v>
      </c>
      <c r="BH1319">
        <v>1325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"17:49:43.562"</f>
        <v>17:49:43.562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341</v>
      </c>
      <c r="CR1319">
        <v>0</v>
      </c>
      <c r="CW1319">
        <v>66279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"10/21/2020 17:49:36.540"</f>
        <v>10/21/2020 17:49:36.540</v>
      </c>
      <c r="C1320" t="str">
        <f t="shared" si="93"/>
        <v>FFDFD3C0</v>
      </c>
      <c r="D1320" t="s">
        <v>124</v>
      </c>
      <c r="E1320">
        <v>2</v>
      </c>
      <c r="H1320">
        <v>14</v>
      </c>
      <c r="I1320" t="s">
        <v>125</v>
      </c>
      <c r="J1320" t="s">
        <v>126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"17:49:44.477"</f>
        <v>17:49:44.477</v>
      </c>
      <c r="T1320" t="str">
        <f>"17:49:44.077"</f>
        <v>17:49:44.077</v>
      </c>
      <c r="U1320" t="str">
        <f t="shared" si="92"/>
        <v>A3E2C2</v>
      </c>
      <c r="V1320">
        <v>0</v>
      </c>
      <c r="W1320">
        <v>0</v>
      </c>
      <c r="X1320">
        <v>1</v>
      </c>
      <c r="Z1320">
        <v>0</v>
      </c>
      <c r="AA1320">
        <v>10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1</v>
      </c>
      <c r="AH1320">
        <v>0</v>
      </c>
      <c r="AI1320" t="s">
        <v>639</v>
      </c>
      <c r="AJ1320">
        <v>30.286688999999999</v>
      </c>
      <c r="AK1320" t="s">
        <v>591</v>
      </c>
      <c r="AL1320">
        <v>-89.866275999999999</v>
      </c>
      <c r="AM1320">
        <v>100</v>
      </c>
      <c r="AN1320">
        <v>1300</v>
      </c>
      <c r="AO1320" t="s">
        <v>118</v>
      </c>
      <c r="AP1320">
        <v>-6</v>
      </c>
      <c r="AQ1320">
        <v>147</v>
      </c>
      <c r="AR1320">
        <v>-192</v>
      </c>
      <c r="AZ1320">
        <v>1200</v>
      </c>
      <c r="BA1320">
        <v>1</v>
      </c>
      <c r="BB1320" t="str">
        <f t="shared" si="94"/>
        <v xml:space="preserve">N35DC   </v>
      </c>
      <c r="BC1320">
        <v>1</v>
      </c>
      <c r="BE1320">
        <v>0</v>
      </c>
      <c r="BF1320">
        <v>0</v>
      </c>
      <c r="BG1320">
        <v>0</v>
      </c>
      <c r="BH1320">
        <v>1325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"17:49:44.477"</f>
        <v>17:49:44.477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341</v>
      </c>
      <c r="CR1320">
        <v>0</v>
      </c>
      <c r="CW1320">
        <v>66926</v>
      </c>
      <c r="CY1320">
        <v>1</v>
      </c>
      <c r="CZ1320">
        <v>0</v>
      </c>
      <c r="DA1320">
        <v>0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"10/21/2020 17:49:36.540"</f>
        <v>10/21/2020 17:49:36.540</v>
      </c>
      <c r="C1321" t="str">
        <f t="shared" si="93"/>
        <v>FFDFD3C0</v>
      </c>
      <c r="D1321" t="s">
        <v>130</v>
      </c>
      <c r="E1321">
        <v>3</v>
      </c>
      <c r="F1321">
        <v>2003</v>
      </c>
      <c r="G1321" t="s">
        <v>131</v>
      </c>
      <c r="J1321" t="s">
        <v>132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"17:49:44.477"</f>
        <v>17:49:44.477</v>
      </c>
      <c r="T1321" t="str">
        <f>"17:49:44.077"</f>
        <v>17:49:44.077</v>
      </c>
      <c r="U1321" t="str">
        <f t="shared" si="92"/>
        <v>A3E2C2</v>
      </c>
      <c r="V1321">
        <v>0</v>
      </c>
      <c r="W1321">
        <v>0</v>
      </c>
      <c r="X1321">
        <v>1</v>
      </c>
      <c r="Z1321">
        <v>0</v>
      </c>
      <c r="AA1321">
        <v>10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1</v>
      </c>
      <c r="AH1321">
        <v>0</v>
      </c>
      <c r="AI1321" t="s">
        <v>639</v>
      </c>
      <c r="AJ1321">
        <v>30.286688999999999</v>
      </c>
      <c r="AK1321" t="s">
        <v>591</v>
      </c>
      <c r="AL1321">
        <v>-89.866275999999999</v>
      </c>
      <c r="AM1321">
        <v>100</v>
      </c>
      <c r="AN1321">
        <v>1300</v>
      </c>
      <c r="AO1321" t="s">
        <v>118</v>
      </c>
      <c r="AP1321">
        <v>-6</v>
      </c>
      <c r="AQ1321">
        <v>147</v>
      </c>
      <c r="AR1321">
        <v>-192</v>
      </c>
      <c r="AZ1321">
        <v>1200</v>
      </c>
      <c r="BA1321">
        <v>1</v>
      </c>
      <c r="BB1321" t="str">
        <f t="shared" si="94"/>
        <v xml:space="preserve">N35DC   </v>
      </c>
      <c r="BC1321">
        <v>1</v>
      </c>
      <c r="BE1321">
        <v>0</v>
      </c>
      <c r="BF1321">
        <v>0</v>
      </c>
      <c r="BG1321">
        <v>0</v>
      </c>
      <c r="BH1321">
        <v>1325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"17:49:44.477"</f>
        <v>17:49:44.477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341</v>
      </c>
      <c r="CR1321">
        <v>0</v>
      </c>
      <c r="CW1321">
        <v>66926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"10/21/2020 17:49:36.540"</f>
        <v>10/21/2020 17:49:36.540</v>
      </c>
      <c r="C1322" t="str">
        <f t="shared" si="93"/>
        <v>FFDFD3C0</v>
      </c>
      <c r="D1322" t="s">
        <v>128</v>
      </c>
      <c r="E1322">
        <v>9</v>
      </c>
      <c r="H1322">
        <v>257</v>
      </c>
      <c r="I1322" t="s">
        <v>129</v>
      </c>
      <c r="J1322" t="s">
        <v>126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"17:49:44.477"</f>
        <v>17:49:44.477</v>
      </c>
      <c r="T1322" t="str">
        <f>"17:49:44.077"</f>
        <v>17:49:44.077</v>
      </c>
      <c r="U1322" t="str">
        <f t="shared" si="92"/>
        <v>A3E2C2</v>
      </c>
      <c r="V1322">
        <v>0</v>
      </c>
      <c r="W1322">
        <v>0</v>
      </c>
      <c r="X1322">
        <v>1</v>
      </c>
      <c r="Z1322">
        <v>0</v>
      </c>
      <c r="AA1322">
        <v>10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1</v>
      </c>
      <c r="AH1322">
        <v>0</v>
      </c>
      <c r="AI1322" t="s">
        <v>639</v>
      </c>
      <c r="AJ1322">
        <v>30.286688999999999</v>
      </c>
      <c r="AK1322" t="s">
        <v>591</v>
      </c>
      <c r="AL1322">
        <v>-89.866275999999999</v>
      </c>
      <c r="AM1322">
        <v>100</v>
      </c>
      <c r="AN1322">
        <v>1300</v>
      </c>
      <c r="AO1322" t="s">
        <v>118</v>
      </c>
      <c r="AP1322">
        <v>-6</v>
      </c>
      <c r="AQ1322">
        <v>147</v>
      </c>
      <c r="AR1322">
        <v>-192</v>
      </c>
      <c r="AZ1322">
        <v>1200</v>
      </c>
      <c r="BA1322">
        <v>1</v>
      </c>
      <c r="BB1322" t="str">
        <f t="shared" si="94"/>
        <v xml:space="preserve">N35DC   </v>
      </c>
      <c r="BC1322">
        <v>1</v>
      </c>
      <c r="BE1322">
        <v>0</v>
      </c>
      <c r="BF1322">
        <v>0</v>
      </c>
      <c r="BG1322">
        <v>0</v>
      </c>
      <c r="BH1322">
        <v>1325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"17:49:44.477"</f>
        <v>17:49:44.477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341</v>
      </c>
      <c r="CR1322">
        <v>0</v>
      </c>
      <c r="CW1322">
        <v>66926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"10/21/2020 17:49:36.540"</f>
        <v>10/21/2020 17:49:36.540</v>
      </c>
      <c r="C1323" t="str">
        <f t="shared" si="93"/>
        <v>FFDFD3C0</v>
      </c>
      <c r="D1323" t="s">
        <v>113</v>
      </c>
      <c r="E1323">
        <v>4</v>
      </c>
      <c r="H1323">
        <v>162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"17:49:44.477"</f>
        <v>17:49:44.477</v>
      </c>
      <c r="T1323" t="str">
        <f>"17:49:44.077"</f>
        <v>17:49:44.077</v>
      </c>
      <c r="U1323" t="str">
        <f t="shared" si="92"/>
        <v>A3E2C2</v>
      </c>
      <c r="V1323">
        <v>0</v>
      </c>
      <c r="W1323">
        <v>0</v>
      </c>
      <c r="X1323">
        <v>1</v>
      </c>
      <c r="Z1323">
        <v>0</v>
      </c>
      <c r="AA1323">
        <v>10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1</v>
      </c>
      <c r="AH1323">
        <v>0</v>
      </c>
      <c r="AI1323" t="s">
        <v>639</v>
      </c>
      <c r="AJ1323">
        <v>30.286688999999999</v>
      </c>
      <c r="AK1323" t="s">
        <v>591</v>
      </c>
      <c r="AL1323">
        <v>-89.866275999999999</v>
      </c>
      <c r="AM1323">
        <v>100</v>
      </c>
      <c r="AN1323">
        <v>1300</v>
      </c>
      <c r="AO1323" t="s">
        <v>118</v>
      </c>
      <c r="AP1323">
        <v>-6</v>
      </c>
      <c r="AQ1323">
        <v>147</v>
      </c>
      <c r="AR1323">
        <v>-192</v>
      </c>
      <c r="AZ1323">
        <v>1200</v>
      </c>
      <c r="BA1323">
        <v>1</v>
      </c>
      <c r="BB1323" t="str">
        <f t="shared" si="94"/>
        <v xml:space="preserve">N35DC   </v>
      </c>
      <c r="BC1323">
        <v>1</v>
      </c>
      <c r="BE1323">
        <v>0</v>
      </c>
      <c r="BF1323">
        <v>0</v>
      </c>
      <c r="BG1323">
        <v>0</v>
      </c>
      <c r="BH1323">
        <v>1325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"17:49:44.477"</f>
        <v>17:49:44.477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341</v>
      </c>
      <c r="CR1323">
        <v>0</v>
      </c>
      <c r="CW1323">
        <v>66926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"10/21/2020 17:49:36.540"</f>
        <v>10/21/2020 17:49:36.540</v>
      </c>
      <c r="C1324" t="str">
        <f t="shared" si="93"/>
        <v>FFDFD3C0</v>
      </c>
      <c r="D1324" t="s">
        <v>133</v>
      </c>
      <c r="E1324">
        <v>1</v>
      </c>
      <c r="F1324">
        <v>1001</v>
      </c>
      <c r="G1324" t="s">
        <v>114</v>
      </c>
      <c r="J1324" t="s">
        <v>134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"17:49:44.477"</f>
        <v>17:49:44.477</v>
      </c>
      <c r="T1324" t="str">
        <f>"17:49:44.077"</f>
        <v>17:49:44.077</v>
      </c>
      <c r="U1324" t="str">
        <f t="shared" si="92"/>
        <v>A3E2C2</v>
      </c>
      <c r="V1324">
        <v>0</v>
      </c>
      <c r="W1324">
        <v>0</v>
      </c>
      <c r="X1324">
        <v>1</v>
      </c>
      <c r="Z1324">
        <v>0</v>
      </c>
      <c r="AA1324">
        <v>10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1</v>
      </c>
      <c r="AH1324">
        <v>0</v>
      </c>
      <c r="AI1324" t="s">
        <v>639</v>
      </c>
      <c r="AJ1324">
        <v>30.286688999999999</v>
      </c>
      <c r="AK1324" t="s">
        <v>591</v>
      </c>
      <c r="AL1324">
        <v>-89.866275999999999</v>
      </c>
      <c r="AM1324">
        <v>100</v>
      </c>
      <c r="AN1324">
        <v>1300</v>
      </c>
      <c r="AO1324" t="s">
        <v>118</v>
      </c>
      <c r="AP1324">
        <v>-6</v>
      </c>
      <c r="AQ1324">
        <v>147</v>
      </c>
      <c r="AR1324">
        <v>-192</v>
      </c>
      <c r="AZ1324">
        <v>1200</v>
      </c>
      <c r="BA1324">
        <v>1</v>
      </c>
      <c r="BB1324" t="str">
        <f t="shared" si="94"/>
        <v xml:space="preserve">N35DC   </v>
      </c>
      <c r="BC1324">
        <v>1</v>
      </c>
      <c r="BE1324">
        <v>0</v>
      </c>
      <c r="BF1324">
        <v>0</v>
      </c>
      <c r="BG1324">
        <v>0</v>
      </c>
      <c r="BH1324">
        <v>1325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"17:49:44.477"</f>
        <v>17:49:44.477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341</v>
      </c>
      <c r="CR1324">
        <v>0</v>
      </c>
      <c r="CW1324">
        <v>66926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"10/21/2020 17:49:37.547"</f>
        <v>10/21/2020 17:49:37.547</v>
      </c>
      <c r="C1325" t="str">
        <f t="shared" si="93"/>
        <v>FFDFD3C0</v>
      </c>
      <c r="D1325" t="s">
        <v>113</v>
      </c>
      <c r="E1325">
        <v>4</v>
      </c>
      <c r="H1325">
        <v>162</v>
      </c>
      <c r="I1325" t="s">
        <v>114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"17:49:45.477"</f>
        <v>17:49:45.477</v>
      </c>
      <c r="T1325" t="str">
        <f>"17:49:45.077"</f>
        <v>17:49:45.077</v>
      </c>
      <c r="U1325" t="str">
        <f t="shared" si="92"/>
        <v>A3E2C2</v>
      </c>
      <c r="V1325">
        <v>0</v>
      </c>
      <c r="W1325">
        <v>0</v>
      </c>
      <c r="X1325">
        <v>1</v>
      </c>
      <c r="Z1325">
        <v>0</v>
      </c>
      <c r="AA1325">
        <v>10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1</v>
      </c>
      <c r="AH1325">
        <v>0</v>
      </c>
      <c r="AI1325" t="s">
        <v>640</v>
      </c>
      <c r="AJ1325">
        <v>30.287396999999999</v>
      </c>
      <c r="AK1325" t="s">
        <v>595</v>
      </c>
      <c r="AL1325">
        <v>-89.866297000000003</v>
      </c>
      <c r="AM1325">
        <v>100</v>
      </c>
      <c r="AN1325">
        <v>1300</v>
      </c>
      <c r="AO1325" t="s">
        <v>118</v>
      </c>
      <c r="AP1325">
        <v>-6</v>
      </c>
      <c r="AQ1325">
        <v>147</v>
      </c>
      <c r="AR1325">
        <v>-192</v>
      </c>
      <c r="AZ1325">
        <v>1200</v>
      </c>
      <c r="BA1325">
        <v>1</v>
      </c>
      <c r="BB1325" t="str">
        <f t="shared" si="94"/>
        <v xml:space="preserve">N35DC   </v>
      </c>
      <c r="BC1325">
        <v>1</v>
      </c>
      <c r="BE1325">
        <v>0</v>
      </c>
      <c r="BF1325">
        <v>0</v>
      </c>
      <c r="BG1325">
        <v>0</v>
      </c>
      <c r="BH1325">
        <v>1325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"17:49:45.482"</f>
        <v>17:49:45.482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341</v>
      </c>
      <c r="CR1325">
        <v>0</v>
      </c>
      <c r="CW1325">
        <v>67699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"10/21/2020 17:49:37.547"</f>
        <v>10/21/2020 17:49:37.547</v>
      </c>
      <c r="C1326" t="str">
        <f t="shared" si="93"/>
        <v>FFDFD3C0</v>
      </c>
      <c r="D1326" t="s">
        <v>133</v>
      </c>
      <c r="E1326">
        <v>1</v>
      </c>
      <c r="F1326">
        <v>1001</v>
      </c>
      <c r="G1326" t="s">
        <v>114</v>
      </c>
      <c r="J1326" t="s">
        <v>134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"17:49:45.477"</f>
        <v>17:49:45.477</v>
      </c>
      <c r="T1326" t="str">
        <f>"17:49:45.077"</f>
        <v>17:49:45.077</v>
      </c>
      <c r="U1326" t="str">
        <f t="shared" si="92"/>
        <v>A3E2C2</v>
      </c>
      <c r="V1326">
        <v>0</v>
      </c>
      <c r="W1326">
        <v>0</v>
      </c>
      <c r="X1326">
        <v>1</v>
      </c>
      <c r="Z1326">
        <v>0</v>
      </c>
      <c r="AA1326">
        <v>10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1</v>
      </c>
      <c r="AH1326">
        <v>0</v>
      </c>
      <c r="AI1326" t="s">
        <v>640</v>
      </c>
      <c r="AJ1326">
        <v>30.287396999999999</v>
      </c>
      <c r="AK1326" t="s">
        <v>595</v>
      </c>
      <c r="AL1326">
        <v>-89.866297000000003</v>
      </c>
      <c r="AM1326">
        <v>100</v>
      </c>
      <c r="AN1326">
        <v>1300</v>
      </c>
      <c r="AO1326" t="s">
        <v>118</v>
      </c>
      <c r="AP1326">
        <v>-6</v>
      </c>
      <c r="AQ1326">
        <v>147</v>
      </c>
      <c r="AR1326">
        <v>-192</v>
      </c>
      <c r="AZ1326">
        <v>1200</v>
      </c>
      <c r="BA1326">
        <v>1</v>
      </c>
      <c r="BB1326" t="str">
        <f t="shared" si="94"/>
        <v xml:space="preserve">N35DC   </v>
      </c>
      <c r="BC1326">
        <v>1</v>
      </c>
      <c r="BE1326">
        <v>0</v>
      </c>
      <c r="BF1326">
        <v>0</v>
      </c>
      <c r="BG1326">
        <v>0</v>
      </c>
      <c r="BH1326">
        <v>1325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"17:49:45.482"</f>
        <v>17:49:45.482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341</v>
      </c>
      <c r="CR1326">
        <v>0</v>
      </c>
      <c r="CW1326">
        <v>67699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"10/21/2020 17:49:37.547"</f>
        <v>10/21/2020 17:49:37.547</v>
      </c>
      <c r="C1327" t="str">
        <f t="shared" si="93"/>
        <v>FFDFD3C0</v>
      </c>
      <c r="D1327" t="s">
        <v>124</v>
      </c>
      <c r="E1327">
        <v>2</v>
      </c>
      <c r="H1327">
        <v>14</v>
      </c>
      <c r="I1327" t="s">
        <v>125</v>
      </c>
      <c r="J1327" t="s">
        <v>126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"17:49:45.477"</f>
        <v>17:49:45.477</v>
      </c>
      <c r="T1327" t="str">
        <f>"17:49:45.077"</f>
        <v>17:49:45.077</v>
      </c>
      <c r="U1327" t="str">
        <f t="shared" si="92"/>
        <v>A3E2C2</v>
      </c>
      <c r="V1327">
        <v>0</v>
      </c>
      <c r="W1327">
        <v>0</v>
      </c>
      <c r="X1327">
        <v>1</v>
      </c>
      <c r="Z1327">
        <v>0</v>
      </c>
      <c r="AA1327">
        <v>10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1</v>
      </c>
      <c r="AH1327">
        <v>0</v>
      </c>
      <c r="AI1327" t="s">
        <v>640</v>
      </c>
      <c r="AJ1327">
        <v>30.287396999999999</v>
      </c>
      <c r="AK1327" t="s">
        <v>595</v>
      </c>
      <c r="AL1327">
        <v>-89.866297000000003</v>
      </c>
      <c r="AM1327">
        <v>100</v>
      </c>
      <c r="AN1327">
        <v>1300</v>
      </c>
      <c r="AO1327" t="s">
        <v>118</v>
      </c>
      <c r="AP1327">
        <v>-6</v>
      </c>
      <c r="AQ1327">
        <v>147</v>
      </c>
      <c r="AR1327">
        <v>-192</v>
      </c>
      <c r="AZ1327">
        <v>1200</v>
      </c>
      <c r="BA1327">
        <v>1</v>
      </c>
      <c r="BB1327" t="str">
        <f t="shared" si="94"/>
        <v xml:space="preserve">N35DC   </v>
      </c>
      <c r="BC1327">
        <v>1</v>
      </c>
      <c r="BE1327">
        <v>0</v>
      </c>
      <c r="BF1327">
        <v>0</v>
      </c>
      <c r="BG1327">
        <v>0</v>
      </c>
      <c r="BH1327">
        <v>1325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"17:49:45.482"</f>
        <v>17:49:45.482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341</v>
      </c>
      <c r="CR1327">
        <v>0</v>
      </c>
      <c r="CW1327">
        <v>67699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"10/21/2020 17:49:37.547"</f>
        <v>10/21/2020 17:49:37.547</v>
      </c>
      <c r="C1328" t="str">
        <f t="shared" si="93"/>
        <v>FFDFD3C0</v>
      </c>
      <c r="D1328" t="s">
        <v>130</v>
      </c>
      <c r="E1328">
        <v>3</v>
      </c>
      <c r="F1328">
        <v>2003</v>
      </c>
      <c r="G1328" t="s">
        <v>131</v>
      </c>
      <c r="J1328" t="s">
        <v>132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"17:49:45.477"</f>
        <v>17:49:45.477</v>
      </c>
      <c r="T1328" t="str">
        <f>"17:49:45.077"</f>
        <v>17:49:45.077</v>
      </c>
      <c r="U1328" t="str">
        <f t="shared" si="92"/>
        <v>A3E2C2</v>
      </c>
      <c r="V1328">
        <v>0</v>
      </c>
      <c r="W1328">
        <v>0</v>
      </c>
      <c r="X1328">
        <v>1</v>
      </c>
      <c r="Z1328">
        <v>0</v>
      </c>
      <c r="AA1328">
        <v>10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1</v>
      </c>
      <c r="AH1328">
        <v>0</v>
      </c>
      <c r="AI1328" t="s">
        <v>640</v>
      </c>
      <c r="AJ1328">
        <v>30.287396999999999</v>
      </c>
      <c r="AK1328" t="s">
        <v>595</v>
      </c>
      <c r="AL1328">
        <v>-89.866297000000003</v>
      </c>
      <c r="AM1328">
        <v>100</v>
      </c>
      <c r="AN1328">
        <v>1300</v>
      </c>
      <c r="AO1328" t="s">
        <v>118</v>
      </c>
      <c r="AP1328">
        <v>-6</v>
      </c>
      <c r="AQ1328">
        <v>147</v>
      </c>
      <c r="AR1328">
        <v>-192</v>
      </c>
      <c r="AZ1328">
        <v>1200</v>
      </c>
      <c r="BA1328">
        <v>1</v>
      </c>
      <c r="BB1328" t="str">
        <f t="shared" si="94"/>
        <v xml:space="preserve">N35DC   </v>
      </c>
      <c r="BC1328">
        <v>1</v>
      </c>
      <c r="BE1328">
        <v>0</v>
      </c>
      <c r="BF1328">
        <v>0</v>
      </c>
      <c r="BG1328">
        <v>0</v>
      </c>
      <c r="BH1328">
        <v>1325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"17:49:45.482"</f>
        <v>17:49:45.482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341</v>
      </c>
      <c r="CR1328">
        <v>0</v>
      </c>
      <c r="CW1328">
        <v>67699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"10/21/2020 17:49:37.547"</f>
        <v>10/21/2020 17:49:37.547</v>
      </c>
      <c r="C1329" t="str">
        <f t="shared" si="93"/>
        <v>FFDFD3C0</v>
      </c>
      <c r="D1329" t="s">
        <v>128</v>
      </c>
      <c r="E1329">
        <v>9</v>
      </c>
      <c r="H1329">
        <v>257</v>
      </c>
      <c r="I1329" t="s">
        <v>129</v>
      </c>
      <c r="J1329" t="s">
        <v>126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"17:49:45.477"</f>
        <v>17:49:45.477</v>
      </c>
      <c r="T1329" t="str">
        <f>"17:49:45.077"</f>
        <v>17:49:45.077</v>
      </c>
      <c r="U1329" t="str">
        <f t="shared" si="92"/>
        <v>A3E2C2</v>
      </c>
      <c r="V1329">
        <v>0</v>
      </c>
      <c r="W1329">
        <v>0</v>
      </c>
      <c r="X1329">
        <v>1</v>
      </c>
      <c r="Z1329">
        <v>0</v>
      </c>
      <c r="AA1329">
        <v>10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1</v>
      </c>
      <c r="AH1329">
        <v>0</v>
      </c>
      <c r="AI1329" t="s">
        <v>640</v>
      </c>
      <c r="AJ1329">
        <v>30.287396999999999</v>
      </c>
      <c r="AK1329" t="s">
        <v>595</v>
      </c>
      <c r="AL1329">
        <v>-89.866297000000003</v>
      </c>
      <c r="AM1329">
        <v>100</v>
      </c>
      <c r="AN1329">
        <v>1300</v>
      </c>
      <c r="AO1329" t="s">
        <v>118</v>
      </c>
      <c r="AP1329">
        <v>-6</v>
      </c>
      <c r="AQ1329">
        <v>147</v>
      </c>
      <c r="AR1329">
        <v>-192</v>
      </c>
      <c r="AZ1329">
        <v>1200</v>
      </c>
      <c r="BA1329">
        <v>1</v>
      </c>
      <c r="BB1329" t="str">
        <f t="shared" si="94"/>
        <v xml:space="preserve">N35DC   </v>
      </c>
      <c r="BC1329">
        <v>1</v>
      </c>
      <c r="BE1329">
        <v>0</v>
      </c>
      <c r="BF1329">
        <v>0</v>
      </c>
      <c r="BG1329">
        <v>0</v>
      </c>
      <c r="BH1329">
        <v>1325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"17:49:45.482"</f>
        <v>17:49:45.482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341</v>
      </c>
      <c r="CR1329">
        <v>0</v>
      </c>
      <c r="CW1329">
        <v>67699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"10/21/2020 17:49:40.423"</f>
        <v>10/21/2020 17:49:40.423</v>
      </c>
      <c r="C1330" t="str">
        <f t="shared" si="93"/>
        <v>FFDFD3C0</v>
      </c>
      <c r="D1330" t="s">
        <v>133</v>
      </c>
      <c r="E1330">
        <v>1</v>
      </c>
      <c r="F1330">
        <v>1001</v>
      </c>
      <c r="G1330" t="s">
        <v>114</v>
      </c>
      <c r="J1330" t="s">
        <v>134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"17:49:48.359"</f>
        <v>17:49:48.359</v>
      </c>
      <c r="T1330" t="str">
        <f>"17:49:48.059"</f>
        <v>17:49:48.059</v>
      </c>
      <c r="U1330" t="str">
        <f t="shared" si="92"/>
        <v>A3E2C2</v>
      </c>
      <c r="V1330">
        <v>0</v>
      </c>
      <c r="W1330">
        <v>0</v>
      </c>
      <c r="X1330">
        <v>1</v>
      </c>
      <c r="Z1330">
        <v>0</v>
      </c>
      <c r="AA1330">
        <v>10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1</v>
      </c>
      <c r="AH1330">
        <v>0</v>
      </c>
      <c r="AI1330" t="s">
        <v>641</v>
      </c>
      <c r="AJ1330">
        <v>30.289307000000001</v>
      </c>
      <c r="AK1330" t="s">
        <v>587</v>
      </c>
      <c r="AL1330">
        <v>-89.866361999999995</v>
      </c>
      <c r="AM1330">
        <v>100</v>
      </c>
      <c r="AN1330">
        <v>1300</v>
      </c>
      <c r="AO1330" t="s">
        <v>118</v>
      </c>
      <c r="AP1330">
        <v>-5</v>
      </c>
      <c r="AQ1330">
        <v>146</v>
      </c>
      <c r="AR1330">
        <v>-64</v>
      </c>
      <c r="AZ1330">
        <v>1200</v>
      </c>
      <c r="BA1330">
        <v>1</v>
      </c>
      <c r="BB1330" t="str">
        <f t="shared" si="94"/>
        <v xml:space="preserve">N35DC   </v>
      </c>
      <c r="BC1330">
        <v>1</v>
      </c>
      <c r="BE1330">
        <v>0</v>
      </c>
      <c r="BF1330">
        <v>0</v>
      </c>
      <c r="BG1330">
        <v>0</v>
      </c>
      <c r="BH1330">
        <v>1325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"17:49:48.361"</f>
        <v>17:49:48.361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6</v>
      </c>
      <c r="CP1330" t="s">
        <v>119</v>
      </c>
      <c r="CQ1330">
        <v>341</v>
      </c>
      <c r="CR1330">
        <v>0</v>
      </c>
      <c r="CW1330">
        <v>69877</v>
      </c>
      <c r="CY1330">
        <v>1</v>
      </c>
      <c r="CZ1330">
        <v>0</v>
      </c>
      <c r="DA1330">
        <v>0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"10/21/2020 17:49:40.423"</f>
        <v>10/21/2020 17:49:40.423</v>
      </c>
      <c r="C1331" t="str">
        <f t="shared" si="93"/>
        <v>FFDFD3C0</v>
      </c>
      <c r="D1331" t="s">
        <v>113</v>
      </c>
      <c r="E1331">
        <v>4</v>
      </c>
      <c r="H1331">
        <v>162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"17:49:48.359"</f>
        <v>17:49:48.359</v>
      </c>
      <c r="T1331" t="str">
        <f>"17:49:48.059"</f>
        <v>17:49:48.059</v>
      </c>
      <c r="U1331" t="str">
        <f t="shared" si="92"/>
        <v>A3E2C2</v>
      </c>
      <c r="V1331">
        <v>0</v>
      </c>
      <c r="W1331">
        <v>0</v>
      </c>
      <c r="X1331">
        <v>1</v>
      </c>
      <c r="Z1331">
        <v>0</v>
      </c>
      <c r="AA1331">
        <v>10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1</v>
      </c>
      <c r="AH1331">
        <v>0</v>
      </c>
      <c r="AI1331" t="s">
        <v>641</v>
      </c>
      <c r="AJ1331">
        <v>30.289307000000001</v>
      </c>
      <c r="AK1331" t="s">
        <v>587</v>
      </c>
      <c r="AL1331">
        <v>-89.866361999999995</v>
      </c>
      <c r="AM1331">
        <v>100</v>
      </c>
      <c r="AN1331">
        <v>1300</v>
      </c>
      <c r="AO1331" t="s">
        <v>118</v>
      </c>
      <c r="AP1331">
        <v>-5</v>
      </c>
      <c r="AQ1331">
        <v>146</v>
      </c>
      <c r="AR1331">
        <v>-64</v>
      </c>
      <c r="AZ1331">
        <v>1200</v>
      </c>
      <c r="BA1331">
        <v>1</v>
      </c>
      <c r="BB1331" t="str">
        <f t="shared" si="94"/>
        <v xml:space="preserve">N35DC   </v>
      </c>
      <c r="BC1331">
        <v>1</v>
      </c>
      <c r="BE1331">
        <v>0</v>
      </c>
      <c r="BF1331">
        <v>0</v>
      </c>
      <c r="BG1331">
        <v>0</v>
      </c>
      <c r="BH1331">
        <v>1325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"17:49:48.361"</f>
        <v>17:49:48.361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6</v>
      </c>
      <c r="CP1331" t="s">
        <v>119</v>
      </c>
      <c r="CQ1331">
        <v>341</v>
      </c>
      <c r="CR1331">
        <v>0</v>
      </c>
      <c r="CW1331">
        <v>69877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"10/21/2020 17:49:40.423"</f>
        <v>10/21/2020 17:49:40.423</v>
      </c>
      <c r="C1332" t="str">
        <f t="shared" si="93"/>
        <v>FFDFD3C0</v>
      </c>
      <c r="D1332" t="s">
        <v>124</v>
      </c>
      <c r="E1332">
        <v>2</v>
      </c>
      <c r="H1332">
        <v>14</v>
      </c>
      <c r="I1332" t="s">
        <v>125</v>
      </c>
      <c r="J1332" t="s">
        <v>126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"17:49:48.359"</f>
        <v>17:49:48.359</v>
      </c>
      <c r="T1332" t="str">
        <f>"17:49:48.059"</f>
        <v>17:49:48.059</v>
      </c>
      <c r="U1332" t="str">
        <f t="shared" si="92"/>
        <v>A3E2C2</v>
      </c>
      <c r="V1332">
        <v>0</v>
      </c>
      <c r="W1332">
        <v>0</v>
      </c>
      <c r="X1332">
        <v>1</v>
      </c>
      <c r="Z1332">
        <v>0</v>
      </c>
      <c r="AA1332">
        <v>10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1</v>
      </c>
      <c r="AH1332">
        <v>0</v>
      </c>
      <c r="AI1332" t="s">
        <v>641</v>
      </c>
      <c r="AJ1332">
        <v>30.289307000000001</v>
      </c>
      <c r="AK1332" t="s">
        <v>587</v>
      </c>
      <c r="AL1332">
        <v>-89.866361999999995</v>
      </c>
      <c r="AM1332">
        <v>100</v>
      </c>
      <c r="AN1332">
        <v>1300</v>
      </c>
      <c r="AO1332" t="s">
        <v>118</v>
      </c>
      <c r="AP1332">
        <v>-5</v>
      </c>
      <c r="AQ1332">
        <v>146</v>
      </c>
      <c r="AR1332">
        <v>-64</v>
      </c>
      <c r="AZ1332">
        <v>1200</v>
      </c>
      <c r="BA1332">
        <v>1</v>
      </c>
      <c r="BB1332" t="str">
        <f t="shared" si="94"/>
        <v xml:space="preserve">N35DC   </v>
      </c>
      <c r="BC1332">
        <v>1</v>
      </c>
      <c r="BE1332">
        <v>0</v>
      </c>
      <c r="BF1332">
        <v>0</v>
      </c>
      <c r="BG1332">
        <v>0</v>
      </c>
      <c r="BH1332">
        <v>1325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"17:49:48.361"</f>
        <v>17:49:48.361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6</v>
      </c>
      <c r="CP1332" t="s">
        <v>119</v>
      </c>
      <c r="CQ1332">
        <v>341</v>
      </c>
      <c r="CR1332">
        <v>0</v>
      </c>
      <c r="CW1332">
        <v>69877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"10/21/2020 17:49:40.423"</f>
        <v>10/21/2020 17:49:40.423</v>
      </c>
      <c r="C1333" t="str">
        <f t="shared" si="93"/>
        <v>FFDFD3C0</v>
      </c>
      <c r="D1333" t="s">
        <v>130</v>
      </c>
      <c r="E1333">
        <v>3</v>
      </c>
      <c r="F1333">
        <v>2003</v>
      </c>
      <c r="G1333" t="s">
        <v>131</v>
      </c>
      <c r="J1333" t="s">
        <v>132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"17:49:48.359"</f>
        <v>17:49:48.359</v>
      </c>
      <c r="T1333" t="str">
        <f>"17:49:48.059"</f>
        <v>17:49:48.059</v>
      </c>
      <c r="U1333" t="str">
        <f t="shared" si="92"/>
        <v>A3E2C2</v>
      </c>
      <c r="V1333">
        <v>0</v>
      </c>
      <c r="W1333">
        <v>0</v>
      </c>
      <c r="X1333">
        <v>1</v>
      </c>
      <c r="Z1333">
        <v>0</v>
      </c>
      <c r="AA1333">
        <v>10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1</v>
      </c>
      <c r="AH1333">
        <v>0</v>
      </c>
      <c r="AI1333" t="s">
        <v>641</v>
      </c>
      <c r="AJ1333">
        <v>30.289307000000001</v>
      </c>
      <c r="AK1333" t="s">
        <v>587</v>
      </c>
      <c r="AL1333">
        <v>-89.866361999999995</v>
      </c>
      <c r="AM1333">
        <v>100</v>
      </c>
      <c r="AN1333">
        <v>1300</v>
      </c>
      <c r="AO1333" t="s">
        <v>118</v>
      </c>
      <c r="AP1333">
        <v>-5</v>
      </c>
      <c r="AQ1333">
        <v>146</v>
      </c>
      <c r="AR1333">
        <v>-64</v>
      </c>
      <c r="AZ1333">
        <v>1200</v>
      </c>
      <c r="BA1333">
        <v>1</v>
      </c>
      <c r="BB1333" t="str">
        <f t="shared" si="94"/>
        <v xml:space="preserve">N35DC   </v>
      </c>
      <c r="BC1333">
        <v>1</v>
      </c>
      <c r="BE1333">
        <v>0</v>
      </c>
      <c r="BF1333">
        <v>0</v>
      </c>
      <c r="BG1333">
        <v>0</v>
      </c>
      <c r="BH1333">
        <v>1325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"17:49:48.361"</f>
        <v>17:49:48.361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6</v>
      </c>
      <c r="CP1333" t="s">
        <v>119</v>
      </c>
      <c r="CQ1333">
        <v>341</v>
      </c>
      <c r="CR1333">
        <v>0</v>
      </c>
      <c r="CW1333">
        <v>69877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"10/21/2020 17:49:40.423"</f>
        <v>10/21/2020 17:49:40.423</v>
      </c>
      <c r="C1334" t="str">
        <f t="shared" si="93"/>
        <v>FFDFD3C0</v>
      </c>
      <c r="D1334" t="s">
        <v>128</v>
      </c>
      <c r="E1334">
        <v>9</v>
      </c>
      <c r="H1334">
        <v>257</v>
      </c>
      <c r="I1334" t="s">
        <v>129</v>
      </c>
      <c r="J1334" t="s">
        <v>126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"17:49:48.359"</f>
        <v>17:49:48.359</v>
      </c>
      <c r="T1334" t="str">
        <f>"17:49:48.059"</f>
        <v>17:49:48.059</v>
      </c>
      <c r="U1334" t="str">
        <f t="shared" si="92"/>
        <v>A3E2C2</v>
      </c>
      <c r="V1334">
        <v>0</v>
      </c>
      <c r="W1334">
        <v>0</v>
      </c>
      <c r="X1334">
        <v>1</v>
      </c>
      <c r="Z1334">
        <v>0</v>
      </c>
      <c r="AA1334">
        <v>10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1</v>
      </c>
      <c r="AH1334">
        <v>0</v>
      </c>
      <c r="AI1334" t="s">
        <v>641</v>
      </c>
      <c r="AJ1334">
        <v>30.289307000000001</v>
      </c>
      <c r="AK1334" t="s">
        <v>587</v>
      </c>
      <c r="AL1334">
        <v>-89.866361999999995</v>
      </c>
      <c r="AM1334">
        <v>100</v>
      </c>
      <c r="AN1334">
        <v>1300</v>
      </c>
      <c r="AO1334" t="s">
        <v>118</v>
      </c>
      <c r="AP1334">
        <v>-5</v>
      </c>
      <c r="AQ1334">
        <v>146</v>
      </c>
      <c r="AR1334">
        <v>-64</v>
      </c>
      <c r="AZ1334">
        <v>1200</v>
      </c>
      <c r="BA1334">
        <v>1</v>
      </c>
      <c r="BB1334" t="str">
        <f t="shared" si="94"/>
        <v xml:space="preserve">N35DC   </v>
      </c>
      <c r="BC1334">
        <v>1</v>
      </c>
      <c r="BE1334">
        <v>0</v>
      </c>
      <c r="BF1334">
        <v>0</v>
      </c>
      <c r="BG1334">
        <v>0</v>
      </c>
      <c r="BH1334">
        <v>1325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"17:49:48.361"</f>
        <v>17:49:48.361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6</v>
      </c>
      <c r="CP1334" t="s">
        <v>119</v>
      </c>
      <c r="CQ1334">
        <v>341</v>
      </c>
      <c r="CR1334">
        <v>0</v>
      </c>
      <c r="CW1334">
        <v>69877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"10/21/2020 17:49:41.386"</f>
        <v>10/21/2020 17:49:41.386</v>
      </c>
      <c r="C1335" t="str">
        <f t="shared" si="93"/>
        <v>FFDFD3C0</v>
      </c>
      <c r="D1335" t="s">
        <v>113</v>
      </c>
      <c r="E1335">
        <v>4</v>
      </c>
      <c r="H1335">
        <v>162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"17:49:49.336"</f>
        <v>17:49:49.336</v>
      </c>
      <c r="T1335" t="str">
        <f>"17:49:49.036"</f>
        <v>17:49:49.036</v>
      </c>
      <c r="U1335" t="str">
        <f t="shared" si="92"/>
        <v>A3E2C2</v>
      </c>
      <c r="V1335">
        <v>0</v>
      </c>
      <c r="W1335">
        <v>0</v>
      </c>
      <c r="X1335">
        <v>1</v>
      </c>
      <c r="Z1335">
        <v>0</v>
      </c>
      <c r="AA1335">
        <v>10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1</v>
      </c>
      <c r="AH1335">
        <v>0</v>
      </c>
      <c r="AI1335" t="s">
        <v>642</v>
      </c>
      <c r="AJ1335">
        <v>30.289992999999999</v>
      </c>
      <c r="AK1335" t="s">
        <v>602</v>
      </c>
      <c r="AL1335">
        <v>-89.866382999999999</v>
      </c>
      <c r="AM1335">
        <v>100</v>
      </c>
      <c r="AN1335">
        <v>1300</v>
      </c>
      <c r="AO1335" t="s">
        <v>118</v>
      </c>
      <c r="AP1335">
        <v>-3</v>
      </c>
      <c r="AQ1335">
        <v>146</v>
      </c>
      <c r="AR1335">
        <v>-128</v>
      </c>
      <c r="AZ1335">
        <v>1200</v>
      </c>
      <c r="BA1335">
        <v>1</v>
      </c>
      <c r="BB1335" t="str">
        <f t="shared" si="94"/>
        <v xml:space="preserve">N35DC   </v>
      </c>
      <c r="BC1335">
        <v>1</v>
      </c>
      <c r="BE1335">
        <v>0</v>
      </c>
      <c r="BF1335">
        <v>0</v>
      </c>
      <c r="BG1335">
        <v>0</v>
      </c>
      <c r="BH1335">
        <v>1325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"17:49:49.336"</f>
        <v>17:49:49.336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6</v>
      </c>
      <c r="CP1335" t="s">
        <v>119</v>
      </c>
      <c r="CQ1335">
        <v>341</v>
      </c>
      <c r="CR1335">
        <v>0</v>
      </c>
      <c r="CW1335">
        <v>70539</v>
      </c>
      <c r="CY1335">
        <v>1</v>
      </c>
      <c r="CZ1335">
        <v>0</v>
      </c>
      <c r="DA1335">
        <v>0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"10/21/2020 17:49:41.386"</f>
        <v>10/21/2020 17:49:41.386</v>
      </c>
      <c r="C1336" t="str">
        <f t="shared" si="93"/>
        <v>FFDFD3C0</v>
      </c>
      <c r="D1336" t="s">
        <v>124</v>
      </c>
      <c r="E1336">
        <v>2</v>
      </c>
      <c r="H1336">
        <v>14</v>
      </c>
      <c r="I1336" t="s">
        <v>125</v>
      </c>
      <c r="J1336" t="s">
        <v>126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"17:49:49.336"</f>
        <v>17:49:49.336</v>
      </c>
      <c r="T1336" t="str">
        <f>"17:49:49.036"</f>
        <v>17:49:49.036</v>
      </c>
      <c r="U1336" t="str">
        <f t="shared" si="92"/>
        <v>A3E2C2</v>
      </c>
      <c r="V1336">
        <v>0</v>
      </c>
      <c r="W1336">
        <v>0</v>
      </c>
      <c r="X1336">
        <v>1</v>
      </c>
      <c r="Z1336">
        <v>0</v>
      </c>
      <c r="AA1336">
        <v>10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1</v>
      </c>
      <c r="AH1336">
        <v>0</v>
      </c>
      <c r="AI1336" t="s">
        <v>642</v>
      </c>
      <c r="AJ1336">
        <v>30.289992999999999</v>
      </c>
      <c r="AK1336" t="s">
        <v>602</v>
      </c>
      <c r="AL1336">
        <v>-89.866382999999999</v>
      </c>
      <c r="AM1336">
        <v>100</v>
      </c>
      <c r="AN1336">
        <v>1300</v>
      </c>
      <c r="AO1336" t="s">
        <v>118</v>
      </c>
      <c r="AP1336">
        <v>-3</v>
      </c>
      <c r="AQ1336">
        <v>146</v>
      </c>
      <c r="AR1336">
        <v>-128</v>
      </c>
      <c r="AZ1336">
        <v>1200</v>
      </c>
      <c r="BA1336">
        <v>1</v>
      </c>
      <c r="BB1336" t="str">
        <f t="shared" si="94"/>
        <v xml:space="preserve">N35DC   </v>
      </c>
      <c r="BC1336">
        <v>1</v>
      </c>
      <c r="BE1336">
        <v>0</v>
      </c>
      <c r="BF1336">
        <v>0</v>
      </c>
      <c r="BG1336">
        <v>0</v>
      </c>
      <c r="BH1336">
        <v>1325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"17:49:49.336"</f>
        <v>17:49:49.336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6</v>
      </c>
      <c r="CP1336" t="s">
        <v>119</v>
      </c>
      <c r="CQ1336">
        <v>341</v>
      </c>
      <c r="CR1336">
        <v>0</v>
      </c>
      <c r="CW1336">
        <v>70539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"10/21/2020 17:49:41.386"</f>
        <v>10/21/2020 17:49:41.386</v>
      </c>
      <c r="C1337" t="str">
        <f t="shared" si="93"/>
        <v>FFDFD3C0</v>
      </c>
      <c r="D1337" t="s">
        <v>130</v>
      </c>
      <c r="E1337">
        <v>3</v>
      </c>
      <c r="F1337">
        <v>2003</v>
      </c>
      <c r="G1337" t="s">
        <v>131</v>
      </c>
      <c r="J1337" t="s">
        <v>132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"17:49:49.336"</f>
        <v>17:49:49.336</v>
      </c>
      <c r="T1337" t="str">
        <f>"17:49:49.036"</f>
        <v>17:49:49.036</v>
      </c>
      <c r="U1337" t="str">
        <f t="shared" si="92"/>
        <v>A3E2C2</v>
      </c>
      <c r="V1337">
        <v>0</v>
      </c>
      <c r="W1337">
        <v>0</v>
      </c>
      <c r="X1337">
        <v>1</v>
      </c>
      <c r="Z1337">
        <v>0</v>
      </c>
      <c r="AA1337">
        <v>10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1</v>
      </c>
      <c r="AH1337">
        <v>0</v>
      </c>
      <c r="AI1337" t="s">
        <v>642</v>
      </c>
      <c r="AJ1337">
        <v>30.289992999999999</v>
      </c>
      <c r="AK1337" t="s">
        <v>602</v>
      </c>
      <c r="AL1337">
        <v>-89.866382999999999</v>
      </c>
      <c r="AM1337">
        <v>100</v>
      </c>
      <c r="AN1337">
        <v>1300</v>
      </c>
      <c r="AO1337" t="s">
        <v>118</v>
      </c>
      <c r="AP1337">
        <v>-3</v>
      </c>
      <c r="AQ1337">
        <v>146</v>
      </c>
      <c r="AR1337">
        <v>-128</v>
      </c>
      <c r="AZ1337">
        <v>1200</v>
      </c>
      <c r="BA1337">
        <v>1</v>
      </c>
      <c r="BB1337" t="str">
        <f t="shared" si="94"/>
        <v xml:space="preserve">N35DC   </v>
      </c>
      <c r="BC1337">
        <v>1</v>
      </c>
      <c r="BE1337">
        <v>0</v>
      </c>
      <c r="BF1337">
        <v>0</v>
      </c>
      <c r="BG1337">
        <v>0</v>
      </c>
      <c r="BH1337">
        <v>1325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"17:49:49.336"</f>
        <v>17:49:49.336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6</v>
      </c>
      <c r="CP1337" t="s">
        <v>119</v>
      </c>
      <c r="CQ1337">
        <v>341</v>
      </c>
      <c r="CR1337">
        <v>0</v>
      </c>
      <c r="CW1337">
        <v>70539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"10/21/2020 17:49:41.386"</f>
        <v>10/21/2020 17:49:41.386</v>
      </c>
      <c r="C1338" t="str">
        <f t="shared" si="93"/>
        <v>FFDFD3C0</v>
      </c>
      <c r="D1338" t="s">
        <v>128</v>
      </c>
      <c r="E1338">
        <v>9</v>
      </c>
      <c r="H1338">
        <v>257</v>
      </c>
      <c r="I1338" t="s">
        <v>129</v>
      </c>
      <c r="J1338" t="s">
        <v>126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"17:49:49.336"</f>
        <v>17:49:49.336</v>
      </c>
      <c r="T1338" t="str">
        <f>"17:49:49.036"</f>
        <v>17:49:49.036</v>
      </c>
      <c r="U1338" t="str">
        <f t="shared" si="92"/>
        <v>A3E2C2</v>
      </c>
      <c r="V1338">
        <v>0</v>
      </c>
      <c r="W1338">
        <v>0</v>
      </c>
      <c r="X1338">
        <v>1</v>
      </c>
      <c r="Z1338">
        <v>0</v>
      </c>
      <c r="AA1338">
        <v>10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1</v>
      </c>
      <c r="AH1338">
        <v>0</v>
      </c>
      <c r="AI1338" t="s">
        <v>642</v>
      </c>
      <c r="AJ1338">
        <v>30.289992999999999</v>
      </c>
      <c r="AK1338" t="s">
        <v>602</v>
      </c>
      <c r="AL1338">
        <v>-89.866382999999999</v>
      </c>
      <c r="AM1338">
        <v>100</v>
      </c>
      <c r="AN1338">
        <v>1300</v>
      </c>
      <c r="AO1338" t="s">
        <v>118</v>
      </c>
      <c r="AP1338">
        <v>-3</v>
      </c>
      <c r="AQ1338">
        <v>146</v>
      </c>
      <c r="AR1338">
        <v>-128</v>
      </c>
      <c r="AZ1338">
        <v>1200</v>
      </c>
      <c r="BA1338">
        <v>1</v>
      </c>
      <c r="BB1338" t="str">
        <f t="shared" si="94"/>
        <v xml:space="preserve">N35DC   </v>
      </c>
      <c r="BC1338">
        <v>1</v>
      </c>
      <c r="BE1338">
        <v>0</v>
      </c>
      <c r="BF1338">
        <v>0</v>
      </c>
      <c r="BG1338">
        <v>0</v>
      </c>
      <c r="BH1338">
        <v>1325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"17:49:49.336"</f>
        <v>17:49:49.336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341</v>
      </c>
      <c r="CR1338">
        <v>0</v>
      </c>
      <c r="CW1338">
        <v>70539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"10/21/2020 17:49:41.386"</f>
        <v>10/21/2020 17:49:41.386</v>
      </c>
      <c r="C1339" t="str">
        <f t="shared" si="93"/>
        <v>FFDFD3C0</v>
      </c>
      <c r="D1339" t="s">
        <v>133</v>
      </c>
      <c r="E1339">
        <v>1</v>
      </c>
      <c r="F1339">
        <v>1001</v>
      </c>
      <c r="G1339" t="s">
        <v>114</v>
      </c>
      <c r="J1339" t="s">
        <v>134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"17:49:49.336"</f>
        <v>17:49:49.336</v>
      </c>
      <c r="T1339" t="str">
        <f>"17:49:49.036"</f>
        <v>17:49:49.036</v>
      </c>
      <c r="U1339" t="str">
        <f t="shared" si="92"/>
        <v>A3E2C2</v>
      </c>
      <c r="V1339">
        <v>0</v>
      </c>
      <c r="W1339">
        <v>0</v>
      </c>
      <c r="X1339">
        <v>1</v>
      </c>
      <c r="Z1339">
        <v>0</v>
      </c>
      <c r="AA1339">
        <v>10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1</v>
      </c>
      <c r="AH1339">
        <v>0</v>
      </c>
      <c r="AI1339" t="s">
        <v>642</v>
      </c>
      <c r="AJ1339">
        <v>30.289992999999999</v>
      </c>
      <c r="AK1339" t="s">
        <v>602</v>
      </c>
      <c r="AL1339">
        <v>-89.866382999999999</v>
      </c>
      <c r="AM1339">
        <v>100</v>
      </c>
      <c r="AN1339">
        <v>1300</v>
      </c>
      <c r="AO1339" t="s">
        <v>118</v>
      </c>
      <c r="AP1339">
        <v>-3</v>
      </c>
      <c r="AQ1339">
        <v>146</v>
      </c>
      <c r="AR1339">
        <v>-128</v>
      </c>
      <c r="AZ1339">
        <v>1200</v>
      </c>
      <c r="BA1339">
        <v>1</v>
      </c>
      <c r="BB1339" t="str">
        <f t="shared" si="94"/>
        <v xml:space="preserve">N35DC   </v>
      </c>
      <c r="BC1339">
        <v>1</v>
      </c>
      <c r="BE1339">
        <v>0</v>
      </c>
      <c r="BF1339">
        <v>0</v>
      </c>
      <c r="BG1339">
        <v>0</v>
      </c>
      <c r="BH1339">
        <v>1325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"17:49:49.336"</f>
        <v>17:49:49.336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341</v>
      </c>
      <c r="CR1339">
        <v>0</v>
      </c>
      <c r="CW1339">
        <v>70539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"10/21/2020 17:49:43.606"</f>
        <v>10/21/2020 17:49:43.606</v>
      </c>
      <c r="C1340" t="str">
        <f t="shared" si="93"/>
        <v>FFDFD3C0</v>
      </c>
      <c r="D1340" t="s">
        <v>113</v>
      </c>
      <c r="E1340">
        <v>4</v>
      </c>
      <c r="H1340">
        <v>162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"17:49:51.508"</f>
        <v>17:49:51.508</v>
      </c>
      <c r="T1340" t="str">
        <f>"17:49:51.008"</f>
        <v>17:49:51.008</v>
      </c>
      <c r="U1340" t="str">
        <f t="shared" si="92"/>
        <v>A3E2C2</v>
      </c>
      <c r="V1340">
        <v>0</v>
      </c>
      <c r="W1340">
        <v>0</v>
      </c>
      <c r="X1340">
        <v>1</v>
      </c>
      <c r="Z1340">
        <v>0</v>
      </c>
      <c r="AA1340">
        <v>10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1</v>
      </c>
      <c r="AH1340">
        <v>0</v>
      </c>
      <c r="AI1340" t="s">
        <v>643</v>
      </c>
      <c r="AJ1340">
        <v>30.291452</v>
      </c>
      <c r="AK1340" t="s">
        <v>644</v>
      </c>
      <c r="AL1340">
        <v>-89.866405</v>
      </c>
      <c r="AM1340">
        <v>100</v>
      </c>
      <c r="AN1340">
        <v>1300</v>
      </c>
      <c r="AO1340" t="s">
        <v>118</v>
      </c>
      <c r="AP1340">
        <v>-1</v>
      </c>
      <c r="AQ1340">
        <v>145</v>
      </c>
      <c r="AR1340">
        <v>-192</v>
      </c>
      <c r="AZ1340">
        <v>1200</v>
      </c>
      <c r="BA1340">
        <v>1</v>
      </c>
      <c r="BB1340" t="str">
        <f t="shared" si="94"/>
        <v xml:space="preserve">N35DC   </v>
      </c>
      <c r="BC1340">
        <v>1</v>
      </c>
      <c r="BE1340">
        <v>0</v>
      </c>
      <c r="BF1340">
        <v>0</v>
      </c>
      <c r="BG1340">
        <v>0</v>
      </c>
      <c r="BH1340">
        <v>1325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"17:49:51.511"</f>
        <v>17:49:51.511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341</v>
      </c>
      <c r="CR1340">
        <v>0</v>
      </c>
      <c r="CW1340">
        <v>72161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"10/21/2020 17:49:43.606"</f>
        <v>10/21/2020 17:49:43.606</v>
      </c>
      <c r="C1341" t="str">
        <f t="shared" si="93"/>
        <v>FFDFD3C0</v>
      </c>
      <c r="D1341" t="s">
        <v>133</v>
      </c>
      <c r="E1341">
        <v>1</v>
      </c>
      <c r="F1341">
        <v>1001</v>
      </c>
      <c r="G1341" t="s">
        <v>114</v>
      </c>
      <c r="J1341" t="s">
        <v>134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"17:49:51.508"</f>
        <v>17:49:51.508</v>
      </c>
      <c r="T1341" t="str">
        <f>"17:49:51.008"</f>
        <v>17:49:51.008</v>
      </c>
      <c r="U1341" t="str">
        <f t="shared" si="92"/>
        <v>A3E2C2</v>
      </c>
      <c r="V1341">
        <v>0</v>
      </c>
      <c r="W1341">
        <v>0</v>
      </c>
      <c r="X1341">
        <v>1</v>
      </c>
      <c r="Z1341">
        <v>0</v>
      </c>
      <c r="AA1341">
        <v>10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1</v>
      </c>
      <c r="AH1341">
        <v>0</v>
      </c>
      <c r="AI1341" t="s">
        <v>643</v>
      </c>
      <c r="AJ1341">
        <v>30.291452</v>
      </c>
      <c r="AK1341" t="s">
        <v>644</v>
      </c>
      <c r="AL1341">
        <v>-89.866405</v>
      </c>
      <c r="AM1341">
        <v>100</v>
      </c>
      <c r="AN1341">
        <v>1300</v>
      </c>
      <c r="AO1341" t="s">
        <v>118</v>
      </c>
      <c r="AP1341">
        <v>-1</v>
      </c>
      <c r="AQ1341">
        <v>145</v>
      </c>
      <c r="AR1341">
        <v>-192</v>
      </c>
      <c r="AZ1341">
        <v>1200</v>
      </c>
      <c r="BA1341">
        <v>1</v>
      </c>
      <c r="BB1341" t="str">
        <f t="shared" si="94"/>
        <v xml:space="preserve">N35DC   </v>
      </c>
      <c r="BC1341">
        <v>1</v>
      </c>
      <c r="BE1341">
        <v>0</v>
      </c>
      <c r="BF1341">
        <v>0</v>
      </c>
      <c r="BG1341">
        <v>0</v>
      </c>
      <c r="BH1341">
        <v>1325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"17:49:51.511"</f>
        <v>17:49:51.511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341</v>
      </c>
      <c r="CR1341">
        <v>0</v>
      </c>
      <c r="CW1341">
        <v>72161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"10/21/2020 17:49:43.606"</f>
        <v>10/21/2020 17:49:43.606</v>
      </c>
      <c r="C1342" t="str">
        <f t="shared" si="93"/>
        <v>FFDFD3C0</v>
      </c>
      <c r="D1342" t="s">
        <v>124</v>
      </c>
      <c r="E1342">
        <v>2</v>
      </c>
      <c r="H1342">
        <v>14</v>
      </c>
      <c r="I1342" t="s">
        <v>125</v>
      </c>
      <c r="J1342" t="s">
        <v>126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"17:49:51.508"</f>
        <v>17:49:51.508</v>
      </c>
      <c r="T1342" t="str">
        <f>"17:49:51.008"</f>
        <v>17:49:51.008</v>
      </c>
      <c r="U1342" t="str">
        <f t="shared" si="92"/>
        <v>A3E2C2</v>
      </c>
      <c r="V1342">
        <v>0</v>
      </c>
      <c r="W1342">
        <v>0</v>
      </c>
      <c r="X1342">
        <v>1</v>
      </c>
      <c r="Z1342">
        <v>0</v>
      </c>
      <c r="AA1342">
        <v>10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1</v>
      </c>
      <c r="AH1342">
        <v>0</v>
      </c>
      <c r="AI1342" t="s">
        <v>643</v>
      </c>
      <c r="AJ1342">
        <v>30.291452</v>
      </c>
      <c r="AK1342" t="s">
        <v>644</v>
      </c>
      <c r="AL1342">
        <v>-89.866405</v>
      </c>
      <c r="AM1342">
        <v>100</v>
      </c>
      <c r="AN1342">
        <v>1300</v>
      </c>
      <c r="AO1342" t="s">
        <v>118</v>
      </c>
      <c r="AP1342">
        <v>-1</v>
      </c>
      <c r="AQ1342">
        <v>145</v>
      </c>
      <c r="AR1342">
        <v>-192</v>
      </c>
      <c r="AZ1342">
        <v>1200</v>
      </c>
      <c r="BA1342">
        <v>1</v>
      </c>
      <c r="BB1342" t="str">
        <f t="shared" si="94"/>
        <v xml:space="preserve">N35DC   </v>
      </c>
      <c r="BC1342">
        <v>1</v>
      </c>
      <c r="BE1342">
        <v>0</v>
      </c>
      <c r="BF1342">
        <v>0</v>
      </c>
      <c r="BG1342">
        <v>0</v>
      </c>
      <c r="BH1342">
        <v>1325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"17:49:51.511"</f>
        <v>17:49:51.511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341</v>
      </c>
      <c r="CR1342">
        <v>0</v>
      </c>
      <c r="CW1342">
        <v>72161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"10/21/2020 17:49:43.606"</f>
        <v>10/21/2020 17:49:43.606</v>
      </c>
      <c r="C1343" t="str">
        <f t="shared" si="93"/>
        <v>FFDFD3C0</v>
      </c>
      <c r="D1343" t="s">
        <v>130</v>
      </c>
      <c r="E1343">
        <v>3</v>
      </c>
      <c r="F1343">
        <v>2003</v>
      </c>
      <c r="G1343" t="s">
        <v>131</v>
      </c>
      <c r="J1343" t="s">
        <v>132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"17:49:51.508"</f>
        <v>17:49:51.508</v>
      </c>
      <c r="T1343" t="str">
        <f>"17:49:51.008"</f>
        <v>17:49:51.008</v>
      </c>
      <c r="U1343" t="str">
        <f t="shared" si="92"/>
        <v>A3E2C2</v>
      </c>
      <c r="V1343">
        <v>0</v>
      </c>
      <c r="W1343">
        <v>0</v>
      </c>
      <c r="X1343">
        <v>1</v>
      </c>
      <c r="Z1343">
        <v>0</v>
      </c>
      <c r="AA1343">
        <v>10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1</v>
      </c>
      <c r="AH1343">
        <v>0</v>
      </c>
      <c r="AI1343" t="s">
        <v>643</v>
      </c>
      <c r="AJ1343">
        <v>30.291452</v>
      </c>
      <c r="AK1343" t="s">
        <v>644</v>
      </c>
      <c r="AL1343">
        <v>-89.866405</v>
      </c>
      <c r="AM1343">
        <v>100</v>
      </c>
      <c r="AN1343">
        <v>1300</v>
      </c>
      <c r="AO1343" t="s">
        <v>118</v>
      </c>
      <c r="AP1343">
        <v>-1</v>
      </c>
      <c r="AQ1343">
        <v>145</v>
      </c>
      <c r="AR1343">
        <v>-192</v>
      </c>
      <c r="AZ1343">
        <v>1200</v>
      </c>
      <c r="BA1343">
        <v>1</v>
      </c>
      <c r="BB1343" t="str">
        <f t="shared" si="94"/>
        <v xml:space="preserve">N35DC   </v>
      </c>
      <c r="BC1343">
        <v>1</v>
      </c>
      <c r="BE1343">
        <v>0</v>
      </c>
      <c r="BF1343">
        <v>0</v>
      </c>
      <c r="BG1343">
        <v>0</v>
      </c>
      <c r="BH1343">
        <v>1325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"17:49:51.511"</f>
        <v>17:49:51.511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341</v>
      </c>
      <c r="CR1343">
        <v>0</v>
      </c>
      <c r="CW1343">
        <v>72161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"10/21/2020 17:49:43.606"</f>
        <v>10/21/2020 17:49:43.606</v>
      </c>
      <c r="C1344" t="str">
        <f t="shared" si="93"/>
        <v>FFDFD3C0</v>
      </c>
      <c r="D1344" t="s">
        <v>128</v>
      </c>
      <c r="E1344">
        <v>9</v>
      </c>
      <c r="H1344">
        <v>257</v>
      </c>
      <c r="I1344" t="s">
        <v>129</v>
      </c>
      <c r="J1344" t="s">
        <v>126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"17:49:51.508"</f>
        <v>17:49:51.508</v>
      </c>
      <c r="T1344" t="str">
        <f>"17:49:51.008"</f>
        <v>17:49:51.008</v>
      </c>
      <c r="U1344" t="str">
        <f t="shared" si="92"/>
        <v>A3E2C2</v>
      </c>
      <c r="V1344">
        <v>0</v>
      </c>
      <c r="W1344">
        <v>0</v>
      </c>
      <c r="X1344">
        <v>1</v>
      </c>
      <c r="Z1344">
        <v>0</v>
      </c>
      <c r="AA1344">
        <v>10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1</v>
      </c>
      <c r="AH1344">
        <v>0</v>
      </c>
      <c r="AI1344" t="s">
        <v>643</v>
      </c>
      <c r="AJ1344">
        <v>30.291452</v>
      </c>
      <c r="AK1344" t="s">
        <v>644</v>
      </c>
      <c r="AL1344">
        <v>-89.866405</v>
      </c>
      <c r="AM1344">
        <v>100</v>
      </c>
      <c r="AN1344">
        <v>1300</v>
      </c>
      <c r="AO1344" t="s">
        <v>118</v>
      </c>
      <c r="AP1344">
        <v>-1</v>
      </c>
      <c r="AQ1344">
        <v>145</v>
      </c>
      <c r="AR1344">
        <v>-192</v>
      </c>
      <c r="AZ1344">
        <v>1200</v>
      </c>
      <c r="BA1344">
        <v>1</v>
      </c>
      <c r="BB1344" t="str">
        <f t="shared" si="94"/>
        <v xml:space="preserve">N35DC   </v>
      </c>
      <c r="BC1344">
        <v>1</v>
      </c>
      <c r="BE1344">
        <v>0</v>
      </c>
      <c r="BF1344">
        <v>0</v>
      </c>
      <c r="BG1344">
        <v>0</v>
      </c>
      <c r="BH1344">
        <v>1325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"17:49:51.511"</f>
        <v>17:49:51.511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341</v>
      </c>
      <c r="CR1344">
        <v>0</v>
      </c>
      <c r="CW1344">
        <v>72161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"10/21/2020 17:49:44.573"</f>
        <v>10/21/2020 17:49:44.573</v>
      </c>
      <c r="C1345" t="str">
        <f t="shared" si="93"/>
        <v>FFDFD3C0</v>
      </c>
      <c r="D1345" t="s">
        <v>124</v>
      </c>
      <c r="E1345">
        <v>2</v>
      </c>
      <c r="H1345">
        <v>14</v>
      </c>
      <c r="I1345" t="s">
        <v>125</v>
      </c>
      <c r="J1345" t="s">
        <v>126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T1349" si="96">"17:49:52.516"</f>
        <v>17:49:52.516</v>
      </c>
      <c r="T1345" t="str">
        <f t="shared" si="96"/>
        <v>17:49:52.516</v>
      </c>
      <c r="U1345" t="str">
        <f t="shared" si="92"/>
        <v>A3E2C2</v>
      </c>
      <c r="V1345">
        <v>0</v>
      </c>
      <c r="W1345">
        <v>0</v>
      </c>
      <c r="X1345">
        <v>1</v>
      </c>
      <c r="Z1345">
        <v>0</v>
      </c>
      <c r="AA1345">
        <v>10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1</v>
      </c>
      <c r="AH1345">
        <v>0</v>
      </c>
      <c r="AI1345" t="s">
        <v>645</v>
      </c>
      <c r="AJ1345">
        <v>30.292096000000001</v>
      </c>
      <c r="AK1345" t="s">
        <v>602</v>
      </c>
      <c r="AL1345">
        <v>-89.866382999999999</v>
      </c>
      <c r="AM1345">
        <v>100</v>
      </c>
      <c r="AN1345">
        <v>1300</v>
      </c>
      <c r="AO1345" t="s">
        <v>118</v>
      </c>
      <c r="AP1345">
        <v>1</v>
      </c>
      <c r="AQ1345">
        <v>144</v>
      </c>
      <c r="AR1345">
        <v>-256</v>
      </c>
      <c r="AZ1345">
        <v>1200</v>
      </c>
      <c r="BA1345">
        <v>1</v>
      </c>
      <c r="BB1345" t="str">
        <f t="shared" si="94"/>
        <v xml:space="preserve">N35DC   </v>
      </c>
      <c r="BC1345">
        <v>1</v>
      </c>
      <c r="BE1345">
        <v>0</v>
      </c>
      <c r="BF1345">
        <v>0</v>
      </c>
      <c r="BG1345">
        <v>0</v>
      </c>
      <c r="BH1345">
        <v>1300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"17:49:52.516"</f>
        <v>17:49:52.516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6</v>
      </c>
      <c r="CP1345" t="s">
        <v>119</v>
      </c>
      <c r="CQ1345">
        <v>16</v>
      </c>
      <c r="CR1345">
        <v>0</v>
      </c>
      <c r="CW1345">
        <v>5737070</v>
      </c>
      <c r="CY1345">
        <v>1</v>
      </c>
      <c r="CZ1345">
        <v>0</v>
      </c>
      <c r="DA1345">
        <v>0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"10/21/2020 17:49:44.573"</f>
        <v>10/21/2020 17:49:44.573</v>
      </c>
      <c r="C1346" t="str">
        <f t="shared" si="93"/>
        <v>FFDFD3C0</v>
      </c>
      <c r="D1346" t="s">
        <v>130</v>
      </c>
      <c r="E1346">
        <v>3</v>
      </c>
      <c r="F1346">
        <v>2003</v>
      </c>
      <c r="G1346" t="s">
        <v>131</v>
      </c>
      <c r="J1346" t="s">
        <v>132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96"/>
        <v>17:49:52.516</v>
      </c>
      <c r="T1346" t="str">
        <f t="shared" si="96"/>
        <v>17:49:52.516</v>
      </c>
      <c r="U1346" t="str">
        <f t="shared" ref="U1346:U1409" si="97">"A3E2C2"</f>
        <v>A3E2C2</v>
      </c>
      <c r="V1346">
        <v>0</v>
      </c>
      <c r="W1346">
        <v>0</v>
      </c>
      <c r="X1346">
        <v>1</v>
      </c>
      <c r="Z1346">
        <v>0</v>
      </c>
      <c r="AA1346">
        <v>10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1</v>
      </c>
      <c r="AH1346">
        <v>0</v>
      </c>
      <c r="AI1346" t="s">
        <v>645</v>
      </c>
      <c r="AJ1346">
        <v>30.292096000000001</v>
      </c>
      <c r="AK1346" t="s">
        <v>602</v>
      </c>
      <c r="AL1346">
        <v>-89.866382999999999</v>
      </c>
      <c r="AM1346">
        <v>100</v>
      </c>
      <c r="AN1346">
        <v>1300</v>
      </c>
      <c r="AO1346" t="s">
        <v>118</v>
      </c>
      <c r="AP1346">
        <v>1</v>
      </c>
      <c r="AQ1346">
        <v>144</v>
      </c>
      <c r="AR1346">
        <v>-256</v>
      </c>
      <c r="AZ1346">
        <v>1200</v>
      </c>
      <c r="BA1346">
        <v>1</v>
      </c>
      <c r="BB1346" t="str">
        <f t="shared" si="94"/>
        <v xml:space="preserve">N35DC   </v>
      </c>
      <c r="BC1346">
        <v>1</v>
      </c>
      <c r="BE1346">
        <v>0</v>
      </c>
      <c r="BF1346">
        <v>0</v>
      </c>
      <c r="BG1346">
        <v>0</v>
      </c>
      <c r="BH1346">
        <v>1300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"17:49:52.516"</f>
        <v>17:49:52.516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6</v>
      </c>
      <c r="CP1346" t="s">
        <v>119</v>
      </c>
      <c r="CQ1346">
        <v>16</v>
      </c>
      <c r="CR1346">
        <v>0</v>
      </c>
      <c r="CW1346">
        <v>5737070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"10/21/2020 17:49:44.573"</f>
        <v>10/21/2020 17:49:44.573</v>
      </c>
      <c r="C1347" t="str">
        <f t="shared" si="93"/>
        <v>FFDFD3C0</v>
      </c>
      <c r="D1347" t="s">
        <v>128</v>
      </c>
      <c r="E1347">
        <v>9</v>
      </c>
      <c r="H1347">
        <v>257</v>
      </c>
      <c r="I1347" t="s">
        <v>129</v>
      </c>
      <c r="J1347" t="s">
        <v>126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96"/>
        <v>17:49:52.516</v>
      </c>
      <c r="T1347" t="str">
        <f t="shared" si="96"/>
        <v>17:49:52.516</v>
      </c>
      <c r="U1347" t="str">
        <f t="shared" si="97"/>
        <v>A3E2C2</v>
      </c>
      <c r="V1347">
        <v>0</v>
      </c>
      <c r="W1347">
        <v>0</v>
      </c>
      <c r="X1347">
        <v>1</v>
      </c>
      <c r="Z1347">
        <v>0</v>
      </c>
      <c r="AA1347">
        <v>10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1</v>
      </c>
      <c r="AH1347">
        <v>0</v>
      </c>
      <c r="AI1347" t="s">
        <v>645</v>
      </c>
      <c r="AJ1347">
        <v>30.292096000000001</v>
      </c>
      <c r="AK1347" t="s">
        <v>602</v>
      </c>
      <c r="AL1347">
        <v>-89.866382999999999</v>
      </c>
      <c r="AM1347">
        <v>100</v>
      </c>
      <c r="AN1347">
        <v>1300</v>
      </c>
      <c r="AO1347" t="s">
        <v>118</v>
      </c>
      <c r="AP1347">
        <v>1</v>
      </c>
      <c r="AQ1347">
        <v>144</v>
      </c>
      <c r="AR1347">
        <v>-256</v>
      </c>
      <c r="AZ1347">
        <v>1200</v>
      </c>
      <c r="BA1347">
        <v>1</v>
      </c>
      <c r="BB1347" t="str">
        <f t="shared" si="94"/>
        <v xml:space="preserve">N35DC   </v>
      </c>
      <c r="BC1347">
        <v>1</v>
      </c>
      <c r="BE1347">
        <v>0</v>
      </c>
      <c r="BF1347">
        <v>0</v>
      </c>
      <c r="BG1347">
        <v>0</v>
      </c>
      <c r="BH1347">
        <v>1300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"17:49:52.516"</f>
        <v>17:49:52.516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6</v>
      </c>
      <c r="CP1347" t="s">
        <v>119</v>
      </c>
      <c r="CQ1347">
        <v>16</v>
      </c>
      <c r="CR1347">
        <v>0</v>
      </c>
      <c r="CW1347">
        <v>5737070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"10/21/2020 17:49:44.573"</f>
        <v>10/21/2020 17:49:44.573</v>
      </c>
      <c r="C1348" t="str">
        <f t="shared" si="93"/>
        <v>FFDFD3C0</v>
      </c>
      <c r="D1348" t="s">
        <v>113</v>
      </c>
      <c r="E1348">
        <v>4</v>
      </c>
      <c r="H1348">
        <v>162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96"/>
        <v>17:49:52.516</v>
      </c>
      <c r="T1348" t="str">
        <f t="shared" si="96"/>
        <v>17:49:52.516</v>
      </c>
      <c r="U1348" t="str">
        <f t="shared" si="97"/>
        <v>A3E2C2</v>
      </c>
      <c r="V1348">
        <v>0</v>
      </c>
      <c r="W1348">
        <v>0</v>
      </c>
      <c r="X1348">
        <v>1</v>
      </c>
      <c r="Z1348">
        <v>0</v>
      </c>
      <c r="AA1348">
        <v>10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1</v>
      </c>
      <c r="AH1348">
        <v>0</v>
      </c>
      <c r="AI1348" t="s">
        <v>645</v>
      </c>
      <c r="AJ1348">
        <v>30.292096000000001</v>
      </c>
      <c r="AK1348" t="s">
        <v>602</v>
      </c>
      <c r="AL1348">
        <v>-89.866382999999999</v>
      </c>
      <c r="AM1348">
        <v>100</v>
      </c>
      <c r="AN1348">
        <v>1300</v>
      </c>
      <c r="AO1348" t="s">
        <v>118</v>
      </c>
      <c r="AP1348">
        <v>1</v>
      </c>
      <c r="AQ1348">
        <v>144</v>
      </c>
      <c r="AR1348">
        <v>-256</v>
      </c>
      <c r="AZ1348">
        <v>1200</v>
      </c>
      <c r="BA1348">
        <v>1</v>
      </c>
      <c r="BB1348" t="str">
        <f t="shared" si="94"/>
        <v xml:space="preserve">N35DC   </v>
      </c>
      <c r="BC1348">
        <v>1</v>
      </c>
      <c r="BE1348">
        <v>0</v>
      </c>
      <c r="BF1348">
        <v>0</v>
      </c>
      <c r="BG1348">
        <v>0</v>
      </c>
      <c r="BH1348">
        <v>1300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"17:49:52.516"</f>
        <v>17:49:52.516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6</v>
      </c>
      <c r="CP1348" t="s">
        <v>119</v>
      </c>
      <c r="CQ1348">
        <v>16</v>
      </c>
      <c r="CR1348">
        <v>0</v>
      </c>
      <c r="CW1348">
        <v>5737070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"10/21/2020 17:49:44.573"</f>
        <v>10/21/2020 17:49:44.573</v>
      </c>
      <c r="C1349" t="str">
        <f t="shared" si="93"/>
        <v>FFDFD3C0</v>
      </c>
      <c r="D1349" t="s">
        <v>133</v>
      </c>
      <c r="E1349">
        <v>1</v>
      </c>
      <c r="F1349">
        <v>1001</v>
      </c>
      <c r="G1349" t="s">
        <v>114</v>
      </c>
      <c r="J1349" t="s">
        <v>134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96"/>
        <v>17:49:52.516</v>
      </c>
      <c r="T1349" t="str">
        <f t="shared" si="96"/>
        <v>17:49:52.516</v>
      </c>
      <c r="U1349" t="str">
        <f t="shared" si="97"/>
        <v>A3E2C2</v>
      </c>
      <c r="V1349">
        <v>0</v>
      </c>
      <c r="W1349">
        <v>0</v>
      </c>
      <c r="X1349">
        <v>1</v>
      </c>
      <c r="Z1349">
        <v>0</v>
      </c>
      <c r="AA1349">
        <v>10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1</v>
      </c>
      <c r="AH1349">
        <v>0</v>
      </c>
      <c r="AI1349" t="s">
        <v>645</v>
      </c>
      <c r="AJ1349">
        <v>30.292096000000001</v>
      </c>
      <c r="AK1349" t="s">
        <v>602</v>
      </c>
      <c r="AL1349">
        <v>-89.866382999999999</v>
      </c>
      <c r="AM1349">
        <v>100</v>
      </c>
      <c r="AN1349">
        <v>1300</v>
      </c>
      <c r="AO1349" t="s">
        <v>118</v>
      </c>
      <c r="AP1349">
        <v>1</v>
      </c>
      <c r="AQ1349">
        <v>144</v>
      </c>
      <c r="AR1349">
        <v>-256</v>
      </c>
      <c r="AZ1349">
        <v>1200</v>
      </c>
      <c r="BA1349">
        <v>1</v>
      </c>
      <c r="BB1349" t="str">
        <f t="shared" si="94"/>
        <v xml:space="preserve">N35DC   </v>
      </c>
      <c r="BC1349">
        <v>1</v>
      </c>
      <c r="BE1349">
        <v>0</v>
      </c>
      <c r="BF1349">
        <v>0</v>
      </c>
      <c r="BG1349">
        <v>0</v>
      </c>
      <c r="BH1349">
        <v>1300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"17:49:52.516"</f>
        <v>17:49:52.516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6</v>
      </c>
      <c r="CP1349" t="s">
        <v>119</v>
      </c>
      <c r="CQ1349">
        <v>16</v>
      </c>
      <c r="CR1349">
        <v>0</v>
      </c>
      <c r="CW1349">
        <v>5737070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"10/21/2020 17:49:45.529"</f>
        <v>10/21/2020 17:49:45.529</v>
      </c>
      <c r="C1350" t="str">
        <f t="shared" si="93"/>
        <v>FFDFD3C0</v>
      </c>
      <c r="D1350" t="s">
        <v>113</v>
      </c>
      <c r="E1350">
        <v>4</v>
      </c>
      <c r="H1350">
        <v>162</v>
      </c>
      <c r="I1350" t="s">
        <v>114</v>
      </c>
      <c r="J1350" t="s">
        <v>115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"17:49:53.469"</f>
        <v>17:49:53.469</v>
      </c>
      <c r="T1350" t="str">
        <f>"17:49:53.069"</f>
        <v>17:49:53.069</v>
      </c>
      <c r="U1350" t="str">
        <f t="shared" si="97"/>
        <v>A3E2C2</v>
      </c>
      <c r="V1350">
        <v>0</v>
      </c>
      <c r="W1350">
        <v>0</v>
      </c>
      <c r="X1350">
        <v>1</v>
      </c>
      <c r="Z1350">
        <v>0</v>
      </c>
      <c r="AA1350">
        <v>10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1</v>
      </c>
      <c r="AH1350">
        <v>0</v>
      </c>
      <c r="AI1350" t="s">
        <v>646</v>
      </c>
      <c r="AJ1350">
        <v>30.292760999999999</v>
      </c>
      <c r="AK1350" t="s">
        <v>644</v>
      </c>
      <c r="AL1350">
        <v>-89.866405</v>
      </c>
      <c r="AM1350">
        <v>100</v>
      </c>
      <c r="AN1350">
        <v>1300</v>
      </c>
      <c r="AO1350" t="s">
        <v>118</v>
      </c>
      <c r="AP1350">
        <v>2</v>
      </c>
      <c r="AQ1350">
        <v>144</v>
      </c>
      <c r="AR1350">
        <v>-320</v>
      </c>
      <c r="AZ1350">
        <v>1200</v>
      </c>
      <c r="BA1350">
        <v>1</v>
      </c>
      <c r="BB1350" t="str">
        <f t="shared" si="94"/>
        <v xml:space="preserve">N35DC   </v>
      </c>
      <c r="BC1350">
        <v>1</v>
      </c>
      <c r="BE1350">
        <v>0</v>
      </c>
      <c r="BF1350">
        <v>0</v>
      </c>
      <c r="BG1350">
        <v>0</v>
      </c>
      <c r="BH1350">
        <v>1300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"17:49:53.476"</f>
        <v>17:49:53.476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6</v>
      </c>
      <c r="CP1350" t="s">
        <v>119</v>
      </c>
      <c r="CQ1350">
        <v>341</v>
      </c>
      <c r="CR1350">
        <v>0</v>
      </c>
      <c r="CW1350">
        <v>73559</v>
      </c>
      <c r="CY1350">
        <v>1</v>
      </c>
      <c r="CZ1350">
        <v>0</v>
      </c>
      <c r="DA1350">
        <v>0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"10/21/2020 17:49:45.529"</f>
        <v>10/21/2020 17:49:45.529</v>
      </c>
      <c r="C1351" t="str">
        <f t="shared" si="93"/>
        <v>FFDFD3C0</v>
      </c>
      <c r="D1351" t="s">
        <v>124</v>
      </c>
      <c r="E1351">
        <v>2</v>
      </c>
      <c r="H1351">
        <v>14</v>
      </c>
      <c r="I1351" t="s">
        <v>125</v>
      </c>
      <c r="J1351" t="s">
        <v>126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"17:49:53.469"</f>
        <v>17:49:53.469</v>
      </c>
      <c r="T1351" t="str">
        <f>"17:49:53.069"</f>
        <v>17:49:53.069</v>
      </c>
      <c r="U1351" t="str">
        <f t="shared" si="97"/>
        <v>A3E2C2</v>
      </c>
      <c r="V1351">
        <v>0</v>
      </c>
      <c r="W1351">
        <v>0</v>
      </c>
      <c r="X1351">
        <v>1</v>
      </c>
      <c r="Z1351">
        <v>0</v>
      </c>
      <c r="AA1351">
        <v>10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1</v>
      </c>
      <c r="AH1351">
        <v>0</v>
      </c>
      <c r="AI1351" t="s">
        <v>646</v>
      </c>
      <c r="AJ1351">
        <v>30.292760999999999</v>
      </c>
      <c r="AK1351" t="s">
        <v>644</v>
      </c>
      <c r="AL1351">
        <v>-89.866405</v>
      </c>
      <c r="AM1351">
        <v>100</v>
      </c>
      <c r="AN1351">
        <v>1300</v>
      </c>
      <c r="AO1351" t="s">
        <v>118</v>
      </c>
      <c r="AP1351">
        <v>2</v>
      </c>
      <c r="AQ1351">
        <v>144</v>
      </c>
      <c r="AR1351">
        <v>-320</v>
      </c>
      <c r="AZ1351">
        <v>1200</v>
      </c>
      <c r="BA1351">
        <v>1</v>
      </c>
      <c r="BB1351" t="str">
        <f t="shared" si="94"/>
        <v xml:space="preserve">N35DC   </v>
      </c>
      <c r="BC1351">
        <v>1</v>
      </c>
      <c r="BE1351">
        <v>0</v>
      </c>
      <c r="BF1351">
        <v>0</v>
      </c>
      <c r="BG1351">
        <v>0</v>
      </c>
      <c r="BH1351">
        <v>1300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"17:49:53.476"</f>
        <v>17:49:53.476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6</v>
      </c>
      <c r="CP1351" t="s">
        <v>119</v>
      </c>
      <c r="CQ1351">
        <v>341</v>
      </c>
      <c r="CR1351">
        <v>0</v>
      </c>
      <c r="CW1351">
        <v>73559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"10/21/2020 17:49:45.529"</f>
        <v>10/21/2020 17:49:45.529</v>
      </c>
      <c r="C1352" t="str">
        <f t="shared" si="93"/>
        <v>FFDFD3C0</v>
      </c>
      <c r="D1352" t="s">
        <v>130</v>
      </c>
      <c r="E1352">
        <v>3</v>
      </c>
      <c r="F1352">
        <v>2003</v>
      </c>
      <c r="G1352" t="s">
        <v>131</v>
      </c>
      <c r="J1352" t="s">
        <v>132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"17:49:53.469"</f>
        <v>17:49:53.469</v>
      </c>
      <c r="T1352" t="str">
        <f>"17:49:53.069"</f>
        <v>17:49:53.069</v>
      </c>
      <c r="U1352" t="str">
        <f t="shared" si="97"/>
        <v>A3E2C2</v>
      </c>
      <c r="V1352">
        <v>0</v>
      </c>
      <c r="W1352">
        <v>0</v>
      </c>
      <c r="X1352">
        <v>1</v>
      </c>
      <c r="Z1352">
        <v>0</v>
      </c>
      <c r="AA1352">
        <v>10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1</v>
      </c>
      <c r="AH1352">
        <v>0</v>
      </c>
      <c r="AI1352" t="s">
        <v>646</v>
      </c>
      <c r="AJ1352">
        <v>30.292760999999999</v>
      </c>
      <c r="AK1352" t="s">
        <v>644</v>
      </c>
      <c r="AL1352">
        <v>-89.866405</v>
      </c>
      <c r="AM1352">
        <v>100</v>
      </c>
      <c r="AN1352">
        <v>1300</v>
      </c>
      <c r="AO1352" t="s">
        <v>118</v>
      </c>
      <c r="AP1352">
        <v>2</v>
      </c>
      <c r="AQ1352">
        <v>144</v>
      </c>
      <c r="AR1352">
        <v>-320</v>
      </c>
      <c r="AZ1352">
        <v>1200</v>
      </c>
      <c r="BA1352">
        <v>1</v>
      </c>
      <c r="BB1352" t="str">
        <f t="shared" si="94"/>
        <v xml:space="preserve">N35DC   </v>
      </c>
      <c r="BC1352">
        <v>1</v>
      </c>
      <c r="BE1352">
        <v>0</v>
      </c>
      <c r="BF1352">
        <v>0</v>
      </c>
      <c r="BG1352">
        <v>0</v>
      </c>
      <c r="BH1352">
        <v>1300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"17:49:53.476"</f>
        <v>17:49:53.476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6</v>
      </c>
      <c r="CP1352" t="s">
        <v>119</v>
      </c>
      <c r="CQ1352">
        <v>341</v>
      </c>
      <c r="CR1352">
        <v>0</v>
      </c>
      <c r="CW1352">
        <v>73559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"10/21/2020 17:49:45.529"</f>
        <v>10/21/2020 17:49:45.529</v>
      </c>
      <c r="C1353" t="str">
        <f t="shared" si="93"/>
        <v>FFDFD3C0</v>
      </c>
      <c r="D1353" t="s">
        <v>128</v>
      </c>
      <c r="E1353">
        <v>9</v>
      </c>
      <c r="H1353">
        <v>257</v>
      </c>
      <c r="I1353" t="s">
        <v>129</v>
      </c>
      <c r="J1353" t="s">
        <v>126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"17:49:53.469"</f>
        <v>17:49:53.469</v>
      </c>
      <c r="T1353" t="str">
        <f>"17:49:53.069"</f>
        <v>17:49:53.069</v>
      </c>
      <c r="U1353" t="str">
        <f t="shared" si="97"/>
        <v>A3E2C2</v>
      </c>
      <c r="V1353">
        <v>0</v>
      </c>
      <c r="W1353">
        <v>0</v>
      </c>
      <c r="X1353">
        <v>1</v>
      </c>
      <c r="Z1353">
        <v>0</v>
      </c>
      <c r="AA1353">
        <v>10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1</v>
      </c>
      <c r="AH1353">
        <v>0</v>
      </c>
      <c r="AI1353" t="s">
        <v>646</v>
      </c>
      <c r="AJ1353">
        <v>30.292760999999999</v>
      </c>
      <c r="AK1353" t="s">
        <v>644</v>
      </c>
      <c r="AL1353">
        <v>-89.866405</v>
      </c>
      <c r="AM1353">
        <v>100</v>
      </c>
      <c r="AN1353">
        <v>1300</v>
      </c>
      <c r="AO1353" t="s">
        <v>118</v>
      </c>
      <c r="AP1353">
        <v>2</v>
      </c>
      <c r="AQ1353">
        <v>144</v>
      </c>
      <c r="AR1353">
        <v>-320</v>
      </c>
      <c r="AZ1353">
        <v>1200</v>
      </c>
      <c r="BA1353">
        <v>1</v>
      </c>
      <c r="BB1353" t="str">
        <f t="shared" si="94"/>
        <v xml:space="preserve">N35DC   </v>
      </c>
      <c r="BC1353">
        <v>1</v>
      </c>
      <c r="BE1353">
        <v>0</v>
      </c>
      <c r="BF1353">
        <v>0</v>
      </c>
      <c r="BG1353">
        <v>0</v>
      </c>
      <c r="BH1353">
        <v>1300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"17:49:53.476"</f>
        <v>17:49:53.476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6</v>
      </c>
      <c r="CP1353" t="s">
        <v>119</v>
      </c>
      <c r="CQ1353">
        <v>341</v>
      </c>
      <c r="CR1353">
        <v>0</v>
      </c>
      <c r="CW1353">
        <v>73559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"10/21/2020 17:49:45.529"</f>
        <v>10/21/2020 17:49:45.529</v>
      </c>
      <c r="C1354" t="str">
        <f t="shared" ref="C1354:C1417" si="98">"FFDFD3C0"</f>
        <v>FFDFD3C0</v>
      </c>
      <c r="D1354" t="s">
        <v>133</v>
      </c>
      <c r="E1354">
        <v>1</v>
      </c>
      <c r="F1354">
        <v>1001</v>
      </c>
      <c r="G1354" t="s">
        <v>114</v>
      </c>
      <c r="J1354" t="s">
        <v>134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"17:49:53.469"</f>
        <v>17:49:53.469</v>
      </c>
      <c r="T1354" t="str">
        <f>"17:49:53.069"</f>
        <v>17:49:53.069</v>
      </c>
      <c r="U1354" t="str">
        <f t="shared" si="97"/>
        <v>A3E2C2</v>
      </c>
      <c r="V1354">
        <v>0</v>
      </c>
      <c r="W1354">
        <v>0</v>
      </c>
      <c r="X1354">
        <v>1</v>
      </c>
      <c r="Z1354">
        <v>0</v>
      </c>
      <c r="AA1354">
        <v>10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1</v>
      </c>
      <c r="AH1354">
        <v>0</v>
      </c>
      <c r="AI1354" t="s">
        <v>646</v>
      </c>
      <c r="AJ1354">
        <v>30.292760999999999</v>
      </c>
      <c r="AK1354" t="s">
        <v>644</v>
      </c>
      <c r="AL1354">
        <v>-89.866405</v>
      </c>
      <c r="AM1354">
        <v>100</v>
      </c>
      <c r="AN1354">
        <v>1300</v>
      </c>
      <c r="AO1354" t="s">
        <v>118</v>
      </c>
      <c r="AP1354">
        <v>2</v>
      </c>
      <c r="AQ1354">
        <v>144</v>
      </c>
      <c r="AR1354">
        <v>-320</v>
      </c>
      <c r="AZ1354">
        <v>1200</v>
      </c>
      <c r="BA1354">
        <v>1</v>
      </c>
      <c r="BB1354" t="str">
        <f t="shared" ref="BB1354:BB1417" si="99">"N35DC   "</f>
        <v xml:space="preserve">N35DC   </v>
      </c>
      <c r="BC1354">
        <v>1</v>
      </c>
      <c r="BE1354">
        <v>0</v>
      </c>
      <c r="BF1354">
        <v>0</v>
      </c>
      <c r="BG1354">
        <v>0</v>
      </c>
      <c r="BH1354">
        <v>1300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"17:49:53.476"</f>
        <v>17:49:53.476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6</v>
      </c>
      <c r="CP1354" t="s">
        <v>119</v>
      </c>
      <c r="CQ1354">
        <v>341</v>
      </c>
      <c r="CR1354">
        <v>0</v>
      </c>
      <c r="CW1354">
        <v>73559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"10/21/2020 17:49:47.783"</f>
        <v>10/21/2020 17:49:47.783</v>
      </c>
      <c r="C1355" t="str">
        <f t="shared" si="98"/>
        <v>FFDFD3C0</v>
      </c>
      <c r="D1355" t="s">
        <v>130</v>
      </c>
      <c r="E1355">
        <v>3</v>
      </c>
      <c r="F1355">
        <v>2003</v>
      </c>
      <c r="G1355" t="s">
        <v>131</v>
      </c>
      <c r="J1355" t="s">
        <v>132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ref="S1355:T1359" si="100">"17:49:55.695"</f>
        <v>17:49:55.695</v>
      </c>
      <c r="T1355" t="str">
        <f t="shared" si="100"/>
        <v>17:49:55.695</v>
      </c>
      <c r="U1355" t="str">
        <f t="shared" si="97"/>
        <v>A3E2C2</v>
      </c>
      <c r="V1355">
        <v>0</v>
      </c>
      <c r="W1355">
        <v>0</v>
      </c>
      <c r="X1355">
        <v>1</v>
      </c>
      <c r="Z1355">
        <v>0</v>
      </c>
      <c r="AA1355">
        <v>10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1</v>
      </c>
      <c r="AH1355">
        <v>0</v>
      </c>
      <c r="AI1355" t="s">
        <v>647</v>
      </c>
      <c r="AJ1355">
        <v>30.294242000000001</v>
      </c>
      <c r="AK1355" t="s">
        <v>648</v>
      </c>
      <c r="AL1355">
        <v>-89.866339999999994</v>
      </c>
      <c r="AM1355">
        <v>100</v>
      </c>
      <c r="AN1355">
        <v>1300</v>
      </c>
      <c r="AO1355" t="s">
        <v>118</v>
      </c>
      <c r="AP1355">
        <v>3</v>
      </c>
      <c r="AQ1355">
        <v>143</v>
      </c>
      <c r="AR1355">
        <v>-448</v>
      </c>
      <c r="AZ1355">
        <v>1200</v>
      </c>
      <c r="BA1355">
        <v>1</v>
      </c>
      <c r="BB1355" t="str">
        <f t="shared" si="99"/>
        <v xml:space="preserve">N35DC   </v>
      </c>
      <c r="BC1355">
        <v>1</v>
      </c>
      <c r="BE1355">
        <v>0</v>
      </c>
      <c r="BF1355">
        <v>0</v>
      </c>
      <c r="BG1355">
        <v>0</v>
      </c>
      <c r="BH1355">
        <v>1300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"17:49:55.696"</f>
        <v>17:49:55.696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341</v>
      </c>
      <c r="CR1355">
        <v>0</v>
      </c>
      <c r="CW1355">
        <v>75197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"10/21/2020 17:49:47.783"</f>
        <v>10/21/2020 17:49:47.783</v>
      </c>
      <c r="C1356" t="str">
        <f t="shared" si="98"/>
        <v>FFDFD3C0</v>
      </c>
      <c r="D1356" t="s">
        <v>128</v>
      </c>
      <c r="E1356">
        <v>9</v>
      </c>
      <c r="H1356">
        <v>257</v>
      </c>
      <c r="I1356" t="s">
        <v>129</v>
      </c>
      <c r="J1356" t="s">
        <v>126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100"/>
        <v>17:49:55.695</v>
      </c>
      <c r="T1356" t="str">
        <f t="shared" si="100"/>
        <v>17:49:55.695</v>
      </c>
      <c r="U1356" t="str">
        <f t="shared" si="97"/>
        <v>A3E2C2</v>
      </c>
      <c r="V1356">
        <v>0</v>
      </c>
      <c r="W1356">
        <v>0</v>
      </c>
      <c r="X1356">
        <v>1</v>
      </c>
      <c r="Z1356">
        <v>0</v>
      </c>
      <c r="AA1356">
        <v>10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1</v>
      </c>
      <c r="AH1356">
        <v>0</v>
      </c>
      <c r="AI1356" t="s">
        <v>647</v>
      </c>
      <c r="AJ1356">
        <v>30.294242000000001</v>
      </c>
      <c r="AK1356" t="s">
        <v>648</v>
      </c>
      <c r="AL1356">
        <v>-89.866339999999994</v>
      </c>
      <c r="AM1356">
        <v>100</v>
      </c>
      <c r="AN1356">
        <v>1300</v>
      </c>
      <c r="AO1356" t="s">
        <v>118</v>
      </c>
      <c r="AP1356">
        <v>3</v>
      </c>
      <c r="AQ1356">
        <v>143</v>
      </c>
      <c r="AR1356">
        <v>-448</v>
      </c>
      <c r="AZ1356">
        <v>1200</v>
      </c>
      <c r="BA1356">
        <v>1</v>
      </c>
      <c r="BB1356" t="str">
        <f t="shared" si="99"/>
        <v xml:space="preserve">N35DC   </v>
      </c>
      <c r="BC1356">
        <v>1</v>
      </c>
      <c r="BE1356">
        <v>0</v>
      </c>
      <c r="BF1356">
        <v>0</v>
      </c>
      <c r="BG1356">
        <v>0</v>
      </c>
      <c r="BH1356">
        <v>1300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"17:49:55.696"</f>
        <v>17:49:55.696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341</v>
      </c>
      <c r="CR1356">
        <v>0</v>
      </c>
      <c r="CW1356">
        <v>75197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"10/21/2020 17:49:47.783"</f>
        <v>10/21/2020 17:49:47.783</v>
      </c>
      <c r="C1357" t="str">
        <f t="shared" si="98"/>
        <v>FFDFD3C0</v>
      </c>
      <c r="D1357" t="s">
        <v>133</v>
      </c>
      <c r="E1357">
        <v>1</v>
      </c>
      <c r="F1357">
        <v>1001</v>
      </c>
      <c r="G1357" t="s">
        <v>114</v>
      </c>
      <c r="J1357" t="s">
        <v>134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100"/>
        <v>17:49:55.695</v>
      </c>
      <c r="T1357" t="str">
        <f t="shared" si="100"/>
        <v>17:49:55.695</v>
      </c>
      <c r="U1357" t="str">
        <f t="shared" si="97"/>
        <v>A3E2C2</v>
      </c>
      <c r="V1357">
        <v>0</v>
      </c>
      <c r="W1357">
        <v>0</v>
      </c>
      <c r="X1357">
        <v>1</v>
      </c>
      <c r="Z1357">
        <v>0</v>
      </c>
      <c r="AA1357">
        <v>10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1</v>
      </c>
      <c r="AH1357">
        <v>0</v>
      </c>
      <c r="AI1357" t="s">
        <v>647</v>
      </c>
      <c r="AJ1357">
        <v>30.294242000000001</v>
      </c>
      <c r="AK1357" t="s">
        <v>648</v>
      </c>
      <c r="AL1357">
        <v>-89.866339999999994</v>
      </c>
      <c r="AM1357">
        <v>100</v>
      </c>
      <c r="AN1357">
        <v>1300</v>
      </c>
      <c r="AO1357" t="s">
        <v>118</v>
      </c>
      <c r="AP1357">
        <v>3</v>
      </c>
      <c r="AQ1357">
        <v>143</v>
      </c>
      <c r="AR1357">
        <v>-448</v>
      </c>
      <c r="AZ1357">
        <v>1200</v>
      </c>
      <c r="BA1357">
        <v>1</v>
      </c>
      <c r="BB1357" t="str">
        <f t="shared" si="99"/>
        <v xml:space="preserve">N35DC   </v>
      </c>
      <c r="BC1357">
        <v>1</v>
      </c>
      <c r="BE1357">
        <v>0</v>
      </c>
      <c r="BF1357">
        <v>0</v>
      </c>
      <c r="BG1357">
        <v>0</v>
      </c>
      <c r="BH1357">
        <v>1300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"17:49:55.696"</f>
        <v>17:49:55.696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341</v>
      </c>
      <c r="CR1357">
        <v>0</v>
      </c>
      <c r="CW1357">
        <v>75197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"10/21/2020 17:49:47.783"</f>
        <v>10/21/2020 17:49:47.783</v>
      </c>
      <c r="C1358" t="str">
        <f t="shared" si="98"/>
        <v>FFDFD3C0</v>
      </c>
      <c r="D1358" t="s">
        <v>113</v>
      </c>
      <c r="E1358">
        <v>4</v>
      </c>
      <c r="H1358">
        <v>162</v>
      </c>
      <c r="I1358" t="s">
        <v>114</v>
      </c>
      <c r="J1358" t="s">
        <v>115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100"/>
        <v>17:49:55.695</v>
      </c>
      <c r="T1358" t="str">
        <f t="shared" si="100"/>
        <v>17:49:55.695</v>
      </c>
      <c r="U1358" t="str">
        <f t="shared" si="97"/>
        <v>A3E2C2</v>
      </c>
      <c r="V1358">
        <v>0</v>
      </c>
      <c r="W1358">
        <v>0</v>
      </c>
      <c r="X1358">
        <v>1</v>
      </c>
      <c r="Z1358">
        <v>0</v>
      </c>
      <c r="AA1358">
        <v>10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1</v>
      </c>
      <c r="AH1358">
        <v>0</v>
      </c>
      <c r="AI1358" t="s">
        <v>647</v>
      </c>
      <c r="AJ1358">
        <v>30.294242000000001</v>
      </c>
      <c r="AK1358" t="s">
        <v>648</v>
      </c>
      <c r="AL1358">
        <v>-89.866339999999994</v>
      </c>
      <c r="AM1358">
        <v>100</v>
      </c>
      <c r="AN1358">
        <v>1300</v>
      </c>
      <c r="AO1358" t="s">
        <v>118</v>
      </c>
      <c r="AP1358">
        <v>3</v>
      </c>
      <c r="AQ1358">
        <v>143</v>
      </c>
      <c r="AR1358">
        <v>-448</v>
      </c>
      <c r="AZ1358">
        <v>1200</v>
      </c>
      <c r="BA1358">
        <v>1</v>
      </c>
      <c r="BB1358" t="str">
        <f t="shared" si="99"/>
        <v xml:space="preserve">N35DC   </v>
      </c>
      <c r="BC1358">
        <v>1</v>
      </c>
      <c r="BE1358">
        <v>0</v>
      </c>
      <c r="BF1358">
        <v>0</v>
      </c>
      <c r="BG1358">
        <v>0</v>
      </c>
      <c r="BH1358">
        <v>1300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"17:49:55.696"</f>
        <v>17:49:55.696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341</v>
      </c>
      <c r="CR1358">
        <v>0</v>
      </c>
      <c r="CW1358">
        <v>75197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"10/21/2020 17:49:47.783"</f>
        <v>10/21/2020 17:49:47.783</v>
      </c>
      <c r="C1359" t="str">
        <f t="shared" si="98"/>
        <v>FFDFD3C0</v>
      </c>
      <c r="D1359" t="s">
        <v>124</v>
      </c>
      <c r="E1359">
        <v>2</v>
      </c>
      <c r="H1359">
        <v>14</v>
      </c>
      <c r="I1359" t="s">
        <v>125</v>
      </c>
      <c r="J1359" t="s">
        <v>126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100"/>
        <v>17:49:55.695</v>
      </c>
      <c r="T1359" t="str">
        <f t="shared" si="100"/>
        <v>17:49:55.695</v>
      </c>
      <c r="U1359" t="str">
        <f t="shared" si="97"/>
        <v>A3E2C2</v>
      </c>
      <c r="V1359">
        <v>0</v>
      </c>
      <c r="W1359">
        <v>0</v>
      </c>
      <c r="X1359">
        <v>1</v>
      </c>
      <c r="Z1359">
        <v>0</v>
      </c>
      <c r="AA1359">
        <v>10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1</v>
      </c>
      <c r="AH1359">
        <v>0</v>
      </c>
      <c r="AI1359" t="s">
        <v>647</v>
      </c>
      <c r="AJ1359">
        <v>30.294242000000001</v>
      </c>
      <c r="AK1359" t="s">
        <v>648</v>
      </c>
      <c r="AL1359">
        <v>-89.866339999999994</v>
      </c>
      <c r="AM1359">
        <v>100</v>
      </c>
      <c r="AN1359">
        <v>1300</v>
      </c>
      <c r="AO1359" t="s">
        <v>118</v>
      </c>
      <c r="AP1359">
        <v>3</v>
      </c>
      <c r="AQ1359">
        <v>143</v>
      </c>
      <c r="AR1359">
        <v>-448</v>
      </c>
      <c r="AZ1359">
        <v>1200</v>
      </c>
      <c r="BA1359">
        <v>1</v>
      </c>
      <c r="BB1359" t="str">
        <f t="shared" si="99"/>
        <v xml:space="preserve">N35DC   </v>
      </c>
      <c r="BC1359">
        <v>1</v>
      </c>
      <c r="BE1359">
        <v>0</v>
      </c>
      <c r="BF1359">
        <v>0</v>
      </c>
      <c r="BG1359">
        <v>0</v>
      </c>
      <c r="BH1359">
        <v>1300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"17:49:55.696"</f>
        <v>17:49:55.696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341</v>
      </c>
      <c r="CR1359">
        <v>0</v>
      </c>
      <c r="CW1359">
        <v>75197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"10/21/2020 17:49:48.804"</f>
        <v>10/21/2020 17:49:48.804</v>
      </c>
      <c r="C1360" t="str">
        <f t="shared" si="98"/>
        <v>FFDFD3C0</v>
      </c>
      <c r="D1360" t="s">
        <v>133</v>
      </c>
      <c r="E1360">
        <v>1</v>
      </c>
      <c r="F1360">
        <v>1001</v>
      </c>
      <c r="G1360" t="s">
        <v>114</v>
      </c>
      <c r="J1360" t="s">
        <v>134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"17:49:56.742"</f>
        <v>17:49:56.742</v>
      </c>
      <c r="T1360" t="str">
        <f>"17:49:56.642"</f>
        <v>17:49:56.642</v>
      </c>
      <c r="U1360" t="str">
        <f t="shared" si="97"/>
        <v>A3E2C2</v>
      </c>
      <c r="V1360">
        <v>0</v>
      </c>
      <c r="W1360">
        <v>0</v>
      </c>
      <c r="X1360">
        <v>1</v>
      </c>
      <c r="Z1360">
        <v>0</v>
      </c>
      <c r="AA1360">
        <v>10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1</v>
      </c>
      <c r="AH1360">
        <v>0</v>
      </c>
      <c r="AI1360" t="s">
        <v>649</v>
      </c>
      <c r="AJ1360">
        <v>30.29495</v>
      </c>
      <c r="AK1360" t="s">
        <v>587</v>
      </c>
      <c r="AL1360">
        <v>-89.866361999999995</v>
      </c>
      <c r="AM1360">
        <v>100</v>
      </c>
      <c r="AN1360">
        <v>1300</v>
      </c>
      <c r="AO1360" t="s">
        <v>118</v>
      </c>
      <c r="AP1360">
        <v>4</v>
      </c>
      <c r="AQ1360">
        <v>143</v>
      </c>
      <c r="AR1360">
        <v>-448</v>
      </c>
      <c r="AZ1360">
        <v>1200</v>
      </c>
      <c r="BA1360">
        <v>1</v>
      </c>
      <c r="BB1360" t="str">
        <f t="shared" si="99"/>
        <v xml:space="preserve">N35DC   </v>
      </c>
      <c r="BC1360">
        <v>1</v>
      </c>
      <c r="BE1360">
        <v>0</v>
      </c>
      <c r="BF1360">
        <v>0</v>
      </c>
      <c r="BG1360">
        <v>0</v>
      </c>
      <c r="BH1360">
        <v>1375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"17:49:56.745"</f>
        <v>17:49:56.745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341</v>
      </c>
      <c r="CR1360">
        <v>0</v>
      </c>
      <c r="CW1360">
        <v>75999</v>
      </c>
      <c r="CY1360">
        <v>1</v>
      </c>
      <c r="CZ1360">
        <v>0</v>
      </c>
      <c r="DA1360">
        <v>0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"10/21/2020 17:49:48.804"</f>
        <v>10/21/2020 17:49:48.804</v>
      </c>
      <c r="C1361" t="str">
        <f t="shared" si="98"/>
        <v>FFDFD3C0</v>
      </c>
      <c r="D1361" t="s">
        <v>113</v>
      </c>
      <c r="E1361">
        <v>4</v>
      </c>
      <c r="H1361">
        <v>162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"17:49:56.742"</f>
        <v>17:49:56.742</v>
      </c>
      <c r="T1361" t="str">
        <f>"17:49:56.642"</f>
        <v>17:49:56.642</v>
      </c>
      <c r="U1361" t="str">
        <f t="shared" si="97"/>
        <v>A3E2C2</v>
      </c>
      <c r="V1361">
        <v>0</v>
      </c>
      <c r="W1361">
        <v>0</v>
      </c>
      <c r="X1361">
        <v>1</v>
      </c>
      <c r="Z1361">
        <v>0</v>
      </c>
      <c r="AA1361">
        <v>10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1</v>
      </c>
      <c r="AH1361">
        <v>0</v>
      </c>
      <c r="AI1361" t="s">
        <v>649</v>
      </c>
      <c r="AJ1361">
        <v>30.29495</v>
      </c>
      <c r="AK1361" t="s">
        <v>587</v>
      </c>
      <c r="AL1361">
        <v>-89.866361999999995</v>
      </c>
      <c r="AM1361">
        <v>100</v>
      </c>
      <c r="AN1361">
        <v>1300</v>
      </c>
      <c r="AO1361" t="s">
        <v>118</v>
      </c>
      <c r="AP1361">
        <v>4</v>
      </c>
      <c r="AQ1361">
        <v>143</v>
      </c>
      <c r="AR1361">
        <v>-448</v>
      </c>
      <c r="AZ1361">
        <v>1200</v>
      </c>
      <c r="BA1361">
        <v>1</v>
      </c>
      <c r="BB1361" t="str">
        <f t="shared" si="99"/>
        <v xml:space="preserve">N35DC   </v>
      </c>
      <c r="BC1361">
        <v>1</v>
      </c>
      <c r="BE1361">
        <v>0</v>
      </c>
      <c r="BF1361">
        <v>0</v>
      </c>
      <c r="BG1361">
        <v>0</v>
      </c>
      <c r="BH1361">
        <v>1375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"17:49:56.745"</f>
        <v>17:49:56.745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341</v>
      </c>
      <c r="CR1361">
        <v>0</v>
      </c>
      <c r="CW1361">
        <v>75999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"10/21/2020 17:49:48.804"</f>
        <v>10/21/2020 17:49:48.804</v>
      </c>
      <c r="C1362" t="str">
        <f t="shared" si="98"/>
        <v>FFDFD3C0</v>
      </c>
      <c r="D1362" t="s">
        <v>124</v>
      </c>
      <c r="E1362">
        <v>2</v>
      </c>
      <c r="H1362">
        <v>14</v>
      </c>
      <c r="I1362" t="s">
        <v>125</v>
      </c>
      <c r="J1362" t="s">
        <v>126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"17:49:56.742"</f>
        <v>17:49:56.742</v>
      </c>
      <c r="T1362" t="str">
        <f>"17:49:56.642"</f>
        <v>17:49:56.642</v>
      </c>
      <c r="U1362" t="str">
        <f t="shared" si="97"/>
        <v>A3E2C2</v>
      </c>
      <c r="V1362">
        <v>0</v>
      </c>
      <c r="W1362">
        <v>0</v>
      </c>
      <c r="X1362">
        <v>1</v>
      </c>
      <c r="Z1362">
        <v>0</v>
      </c>
      <c r="AA1362">
        <v>10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1</v>
      </c>
      <c r="AH1362">
        <v>0</v>
      </c>
      <c r="AI1362" t="s">
        <v>649</v>
      </c>
      <c r="AJ1362">
        <v>30.29495</v>
      </c>
      <c r="AK1362" t="s">
        <v>587</v>
      </c>
      <c r="AL1362">
        <v>-89.866361999999995</v>
      </c>
      <c r="AM1362">
        <v>100</v>
      </c>
      <c r="AN1362">
        <v>1300</v>
      </c>
      <c r="AO1362" t="s">
        <v>118</v>
      </c>
      <c r="AP1362">
        <v>4</v>
      </c>
      <c r="AQ1362">
        <v>143</v>
      </c>
      <c r="AR1362">
        <v>-448</v>
      </c>
      <c r="AZ1362">
        <v>1200</v>
      </c>
      <c r="BA1362">
        <v>1</v>
      </c>
      <c r="BB1362" t="str">
        <f t="shared" si="99"/>
        <v xml:space="preserve">N35DC   </v>
      </c>
      <c r="BC1362">
        <v>1</v>
      </c>
      <c r="BE1362">
        <v>0</v>
      </c>
      <c r="BF1362">
        <v>0</v>
      </c>
      <c r="BG1362">
        <v>0</v>
      </c>
      <c r="BH1362">
        <v>1375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"17:49:56.745"</f>
        <v>17:49:56.745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341</v>
      </c>
      <c r="CR1362">
        <v>0</v>
      </c>
      <c r="CW1362">
        <v>75999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"10/21/2020 17:49:48.804"</f>
        <v>10/21/2020 17:49:48.804</v>
      </c>
      <c r="C1363" t="str">
        <f t="shared" si="98"/>
        <v>FFDFD3C0</v>
      </c>
      <c r="D1363" t="s">
        <v>130</v>
      </c>
      <c r="E1363">
        <v>3</v>
      </c>
      <c r="F1363">
        <v>2003</v>
      </c>
      <c r="G1363" t="s">
        <v>131</v>
      </c>
      <c r="J1363" t="s">
        <v>132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"17:49:56.742"</f>
        <v>17:49:56.742</v>
      </c>
      <c r="T1363" t="str">
        <f>"17:49:56.642"</f>
        <v>17:49:56.642</v>
      </c>
      <c r="U1363" t="str">
        <f t="shared" si="97"/>
        <v>A3E2C2</v>
      </c>
      <c r="V1363">
        <v>0</v>
      </c>
      <c r="W1363">
        <v>0</v>
      </c>
      <c r="X1363">
        <v>1</v>
      </c>
      <c r="Z1363">
        <v>0</v>
      </c>
      <c r="AA1363">
        <v>10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1</v>
      </c>
      <c r="AH1363">
        <v>0</v>
      </c>
      <c r="AI1363" t="s">
        <v>649</v>
      </c>
      <c r="AJ1363">
        <v>30.29495</v>
      </c>
      <c r="AK1363" t="s">
        <v>587</v>
      </c>
      <c r="AL1363">
        <v>-89.866361999999995</v>
      </c>
      <c r="AM1363">
        <v>100</v>
      </c>
      <c r="AN1363">
        <v>1300</v>
      </c>
      <c r="AO1363" t="s">
        <v>118</v>
      </c>
      <c r="AP1363">
        <v>4</v>
      </c>
      <c r="AQ1363">
        <v>143</v>
      </c>
      <c r="AR1363">
        <v>-448</v>
      </c>
      <c r="AZ1363">
        <v>1200</v>
      </c>
      <c r="BA1363">
        <v>1</v>
      </c>
      <c r="BB1363" t="str">
        <f t="shared" si="99"/>
        <v xml:space="preserve">N35DC   </v>
      </c>
      <c r="BC1363">
        <v>1</v>
      </c>
      <c r="BE1363">
        <v>0</v>
      </c>
      <c r="BF1363">
        <v>0</v>
      </c>
      <c r="BG1363">
        <v>0</v>
      </c>
      <c r="BH1363">
        <v>1375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"17:49:56.745"</f>
        <v>17:49:56.745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341</v>
      </c>
      <c r="CR1363">
        <v>0</v>
      </c>
      <c r="CW1363">
        <v>75999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"10/21/2020 17:49:48.804"</f>
        <v>10/21/2020 17:49:48.804</v>
      </c>
      <c r="C1364" t="str">
        <f t="shared" si="98"/>
        <v>FFDFD3C0</v>
      </c>
      <c r="D1364" t="s">
        <v>128</v>
      </c>
      <c r="E1364">
        <v>9</v>
      </c>
      <c r="H1364">
        <v>257</v>
      </c>
      <c r="I1364" t="s">
        <v>129</v>
      </c>
      <c r="J1364" t="s">
        <v>126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"17:49:56.742"</f>
        <v>17:49:56.742</v>
      </c>
      <c r="T1364" t="str">
        <f>"17:49:56.642"</f>
        <v>17:49:56.642</v>
      </c>
      <c r="U1364" t="str">
        <f t="shared" si="97"/>
        <v>A3E2C2</v>
      </c>
      <c r="V1364">
        <v>0</v>
      </c>
      <c r="W1364">
        <v>0</v>
      </c>
      <c r="X1364">
        <v>1</v>
      </c>
      <c r="Z1364">
        <v>0</v>
      </c>
      <c r="AA1364">
        <v>10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1</v>
      </c>
      <c r="AH1364">
        <v>0</v>
      </c>
      <c r="AI1364" t="s">
        <v>649</v>
      </c>
      <c r="AJ1364">
        <v>30.29495</v>
      </c>
      <c r="AK1364" t="s">
        <v>587</v>
      </c>
      <c r="AL1364">
        <v>-89.866361999999995</v>
      </c>
      <c r="AM1364">
        <v>100</v>
      </c>
      <c r="AN1364">
        <v>1300</v>
      </c>
      <c r="AO1364" t="s">
        <v>118</v>
      </c>
      <c r="AP1364">
        <v>4</v>
      </c>
      <c r="AQ1364">
        <v>143</v>
      </c>
      <c r="AR1364">
        <v>-448</v>
      </c>
      <c r="AZ1364">
        <v>1200</v>
      </c>
      <c r="BA1364">
        <v>1</v>
      </c>
      <c r="BB1364" t="str">
        <f t="shared" si="99"/>
        <v xml:space="preserve">N35DC   </v>
      </c>
      <c r="BC1364">
        <v>1</v>
      </c>
      <c r="BE1364">
        <v>0</v>
      </c>
      <c r="BF1364">
        <v>0</v>
      </c>
      <c r="BG1364">
        <v>0</v>
      </c>
      <c r="BH1364">
        <v>1375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"17:49:56.745"</f>
        <v>17:49:56.745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341</v>
      </c>
      <c r="CR1364">
        <v>0</v>
      </c>
      <c r="CW1364">
        <v>75999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"10/21/2020 17:49:49.782"</f>
        <v>10/21/2020 17:49:49.782</v>
      </c>
      <c r="C1365" t="str">
        <f t="shared" si="98"/>
        <v>FFDFD3C0</v>
      </c>
      <c r="D1365" t="s">
        <v>124</v>
      </c>
      <c r="E1365">
        <v>2</v>
      </c>
      <c r="H1365">
        <v>14</v>
      </c>
      <c r="I1365" t="s">
        <v>125</v>
      </c>
      <c r="J1365" t="s">
        <v>126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"17:49:57.719"</f>
        <v>17:49:57.719</v>
      </c>
      <c r="T1365" t="str">
        <f>"17:49:57.619"</f>
        <v>17:49:57.619</v>
      </c>
      <c r="U1365" t="str">
        <f t="shared" si="97"/>
        <v>A3E2C2</v>
      </c>
      <c r="V1365">
        <v>0</v>
      </c>
      <c r="W1365">
        <v>0</v>
      </c>
      <c r="X1365">
        <v>1</v>
      </c>
      <c r="Z1365">
        <v>0</v>
      </c>
      <c r="AA1365">
        <v>10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1</v>
      </c>
      <c r="AH1365">
        <v>0</v>
      </c>
      <c r="AI1365" t="s">
        <v>650</v>
      </c>
      <c r="AJ1365">
        <v>30.295572</v>
      </c>
      <c r="AK1365" t="s">
        <v>648</v>
      </c>
      <c r="AL1365">
        <v>-89.866339999999994</v>
      </c>
      <c r="AM1365">
        <v>100</v>
      </c>
      <c r="AN1365">
        <v>1200</v>
      </c>
      <c r="AO1365" t="s">
        <v>118</v>
      </c>
      <c r="AP1365">
        <v>3</v>
      </c>
      <c r="AQ1365">
        <v>143</v>
      </c>
      <c r="AR1365">
        <v>-320</v>
      </c>
      <c r="AZ1365">
        <v>1200</v>
      </c>
      <c r="BA1365">
        <v>1</v>
      </c>
      <c r="BB1365" t="str">
        <f t="shared" si="99"/>
        <v xml:space="preserve">N35DC   </v>
      </c>
      <c r="BC1365">
        <v>1</v>
      </c>
      <c r="BE1365">
        <v>0</v>
      </c>
      <c r="BF1365">
        <v>0</v>
      </c>
      <c r="BG1365">
        <v>0</v>
      </c>
      <c r="BH1365">
        <v>1375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"17:49:57.720"</f>
        <v>17:49:57.720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341</v>
      </c>
      <c r="CR1365">
        <v>0</v>
      </c>
      <c r="CW1365">
        <v>76729</v>
      </c>
      <c r="CY1365">
        <v>1</v>
      </c>
      <c r="CZ1365">
        <v>0</v>
      </c>
      <c r="DA1365">
        <v>0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"10/21/2020 17:49:49.782"</f>
        <v>10/21/2020 17:49:49.782</v>
      </c>
      <c r="C1366" t="str">
        <f t="shared" si="98"/>
        <v>FFDFD3C0</v>
      </c>
      <c r="D1366" t="s">
        <v>130</v>
      </c>
      <c r="E1366">
        <v>3</v>
      </c>
      <c r="F1366">
        <v>2003</v>
      </c>
      <c r="G1366" t="s">
        <v>131</v>
      </c>
      <c r="J1366" t="s">
        <v>132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"17:49:57.719"</f>
        <v>17:49:57.719</v>
      </c>
      <c r="T1366" t="str">
        <f>"17:49:57.619"</f>
        <v>17:49:57.619</v>
      </c>
      <c r="U1366" t="str">
        <f t="shared" si="97"/>
        <v>A3E2C2</v>
      </c>
      <c r="V1366">
        <v>0</v>
      </c>
      <c r="W1366">
        <v>0</v>
      </c>
      <c r="X1366">
        <v>1</v>
      </c>
      <c r="Z1366">
        <v>0</v>
      </c>
      <c r="AA1366">
        <v>10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1</v>
      </c>
      <c r="AH1366">
        <v>0</v>
      </c>
      <c r="AI1366" t="s">
        <v>650</v>
      </c>
      <c r="AJ1366">
        <v>30.295572</v>
      </c>
      <c r="AK1366" t="s">
        <v>648</v>
      </c>
      <c r="AL1366">
        <v>-89.866339999999994</v>
      </c>
      <c r="AM1366">
        <v>100</v>
      </c>
      <c r="AN1366">
        <v>1200</v>
      </c>
      <c r="AO1366" t="s">
        <v>118</v>
      </c>
      <c r="AP1366">
        <v>3</v>
      </c>
      <c r="AQ1366">
        <v>143</v>
      </c>
      <c r="AR1366">
        <v>-320</v>
      </c>
      <c r="AZ1366">
        <v>1200</v>
      </c>
      <c r="BA1366">
        <v>1</v>
      </c>
      <c r="BB1366" t="str">
        <f t="shared" si="99"/>
        <v xml:space="preserve">N35DC   </v>
      </c>
      <c r="BC1366">
        <v>1</v>
      </c>
      <c r="BE1366">
        <v>0</v>
      </c>
      <c r="BF1366">
        <v>0</v>
      </c>
      <c r="BG1366">
        <v>0</v>
      </c>
      <c r="BH1366">
        <v>1375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"17:49:57.720"</f>
        <v>17:49:57.720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341</v>
      </c>
      <c r="CR1366">
        <v>0</v>
      </c>
      <c r="CW1366">
        <v>76729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"10/21/2020 17:49:49.782"</f>
        <v>10/21/2020 17:49:49.782</v>
      </c>
      <c r="C1367" t="str">
        <f t="shared" si="98"/>
        <v>FFDFD3C0</v>
      </c>
      <c r="D1367" t="s">
        <v>128</v>
      </c>
      <c r="E1367">
        <v>9</v>
      </c>
      <c r="H1367">
        <v>257</v>
      </c>
      <c r="I1367" t="s">
        <v>129</v>
      </c>
      <c r="J1367" t="s">
        <v>126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"17:49:57.719"</f>
        <v>17:49:57.719</v>
      </c>
      <c r="T1367" t="str">
        <f>"17:49:57.619"</f>
        <v>17:49:57.619</v>
      </c>
      <c r="U1367" t="str">
        <f t="shared" si="97"/>
        <v>A3E2C2</v>
      </c>
      <c r="V1367">
        <v>0</v>
      </c>
      <c r="W1367">
        <v>0</v>
      </c>
      <c r="X1367">
        <v>1</v>
      </c>
      <c r="Z1367">
        <v>0</v>
      </c>
      <c r="AA1367">
        <v>10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1</v>
      </c>
      <c r="AH1367">
        <v>0</v>
      </c>
      <c r="AI1367" t="s">
        <v>650</v>
      </c>
      <c r="AJ1367">
        <v>30.295572</v>
      </c>
      <c r="AK1367" t="s">
        <v>648</v>
      </c>
      <c r="AL1367">
        <v>-89.866339999999994</v>
      </c>
      <c r="AM1367">
        <v>100</v>
      </c>
      <c r="AN1367">
        <v>1200</v>
      </c>
      <c r="AO1367" t="s">
        <v>118</v>
      </c>
      <c r="AP1367">
        <v>3</v>
      </c>
      <c r="AQ1367">
        <v>143</v>
      </c>
      <c r="AR1367">
        <v>-320</v>
      </c>
      <c r="AZ1367">
        <v>1200</v>
      </c>
      <c r="BA1367">
        <v>1</v>
      </c>
      <c r="BB1367" t="str">
        <f t="shared" si="99"/>
        <v xml:space="preserve">N35DC   </v>
      </c>
      <c r="BC1367">
        <v>1</v>
      </c>
      <c r="BE1367">
        <v>0</v>
      </c>
      <c r="BF1367">
        <v>0</v>
      </c>
      <c r="BG1367">
        <v>0</v>
      </c>
      <c r="BH1367">
        <v>1375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"17:49:57.720"</f>
        <v>17:49:57.720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341</v>
      </c>
      <c r="CR1367">
        <v>0</v>
      </c>
      <c r="CW1367">
        <v>76729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"10/21/2020 17:49:49.782"</f>
        <v>10/21/2020 17:49:49.782</v>
      </c>
      <c r="C1368" t="str">
        <f t="shared" si="98"/>
        <v>FFDFD3C0</v>
      </c>
      <c r="D1368" t="s">
        <v>133</v>
      </c>
      <c r="E1368">
        <v>1</v>
      </c>
      <c r="F1368">
        <v>1001</v>
      </c>
      <c r="G1368" t="s">
        <v>114</v>
      </c>
      <c r="J1368" t="s">
        <v>134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"17:49:57.719"</f>
        <v>17:49:57.719</v>
      </c>
      <c r="T1368" t="str">
        <f>"17:49:57.619"</f>
        <v>17:49:57.619</v>
      </c>
      <c r="U1368" t="str">
        <f t="shared" si="97"/>
        <v>A3E2C2</v>
      </c>
      <c r="V1368">
        <v>0</v>
      </c>
      <c r="W1368">
        <v>0</v>
      </c>
      <c r="X1368">
        <v>1</v>
      </c>
      <c r="Z1368">
        <v>0</v>
      </c>
      <c r="AA1368">
        <v>10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1</v>
      </c>
      <c r="AH1368">
        <v>0</v>
      </c>
      <c r="AI1368" t="s">
        <v>650</v>
      </c>
      <c r="AJ1368">
        <v>30.295572</v>
      </c>
      <c r="AK1368" t="s">
        <v>648</v>
      </c>
      <c r="AL1368">
        <v>-89.866339999999994</v>
      </c>
      <c r="AM1368">
        <v>100</v>
      </c>
      <c r="AN1368">
        <v>1200</v>
      </c>
      <c r="AO1368" t="s">
        <v>118</v>
      </c>
      <c r="AP1368">
        <v>3</v>
      </c>
      <c r="AQ1368">
        <v>143</v>
      </c>
      <c r="AR1368">
        <v>-320</v>
      </c>
      <c r="AZ1368">
        <v>1200</v>
      </c>
      <c r="BA1368">
        <v>1</v>
      </c>
      <c r="BB1368" t="str">
        <f t="shared" si="99"/>
        <v xml:space="preserve">N35DC   </v>
      </c>
      <c r="BC1368">
        <v>1</v>
      </c>
      <c r="BE1368">
        <v>0</v>
      </c>
      <c r="BF1368">
        <v>0</v>
      </c>
      <c r="BG1368">
        <v>0</v>
      </c>
      <c r="BH1368">
        <v>1375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"17:49:57.720"</f>
        <v>17:49:57.720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341</v>
      </c>
      <c r="CR1368">
        <v>0</v>
      </c>
      <c r="CW1368">
        <v>76729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"10/21/2020 17:49:49.782"</f>
        <v>10/21/2020 17:49:49.782</v>
      </c>
      <c r="C1369" t="str">
        <f t="shared" si="98"/>
        <v>FFDFD3C0</v>
      </c>
      <c r="D1369" t="s">
        <v>113</v>
      </c>
      <c r="E1369">
        <v>4</v>
      </c>
      <c r="H1369">
        <v>162</v>
      </c>
      <c r="I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"17:49:57.719"</f>
        <v>17:49:57.719</v>
      </c>
      <c r="T1369" t="str">
        <f>"17:49:57.619"</f>
        <v>17:49:57.619</v>
      </c>
      <c r="U1369" t="str">
        <f t="shared" si="97"/>
        <v>A3E2C2</v>
      </c>
      <c r="V1369">
        <v>0</v>
      </c>
      <c r="W1369">
        <v>0</v>
      </c>
      <c r="X1369">
        <v>1</v>
      </c>
      <c r="Z1369">
        <v>0</v>
      </c>
      <c r="AA1369">
        <v>10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1</v>
      </c>
      <c r="AH1369">
        <v>0</v>
      </c>
      <c r="AI1369" t="s">
        <v>650</v>
      </c>
      <c r="AJ1369">
        <v>30.295572</v>
      </c>
      <c r="AK1369" t="s">
        <v>648</v>
      </c>
      <c r="AL1369">
        <v>-89.866339999999994</v>
      </c>
      <c r="AM1369">
        <v>100</v>
      </c>
      <c r="AN1369">
        <v>1200</v>
      </c>
      <c r="AO1369" t="s">
        <v>118</v>
      </c>
      <c r="AP1369">
        <v>3</v>
      </c>
      <c r="AQ1369">
        <v>143</v>
      </c>
      <c r="AR1369">
        <v>-320</v>
      </c>
      <c r="AZ1369">
        <v>1200</v>
      </c>
      <c r="BA1369">
        <v>1</v>
      </c>
      <c r="BB1369" t="str">
        <f t="shared" si="99"/>
        <v xml:space="preserve">N35DC   </v>
      </c>
      <c r="BC1369">
        <v>1</v>
      </c>
      <c r="BE1369">
        <v>0</v>
      </c>
      <c r="BF1369">
        <v>0</v>
      </c>
      <c r="BG1369">
        <v>0</v>
      </c>
      <c r="BH1369">
        <v>1375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"17:49:57.720"</f>
        <v>17:49:57.720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341</v>
      </c>
      <c r="CR1369">
        <v>0</v>
      </c>
      <c r="CW1369">
        <v>76729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"10/21/2020 17:49:52.655"</f>
        <v>10/21/2020 17:49:52.655</v>
      </c>
      <c r="C1370" t="str">
        <f t="shared" si="98"/>
        <v>FFDFD3C0</v>
      </c>
      <c r="D1370" t="s">
        <v>113</v>
      </c>
      <c r="E1370">
        <v>4</v>
      </c>
      <c r="H1370">
        <v>162</v>
      </c>
      <c r="I1370" t="s">
        <v>114</v>
      </c>
      <c r="J1370" t="s">
        <v>115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"17:50:00.594"</f>
        <v>17:50:00.594</v>
      </c>
      <c r="T1370" t="str">
        <f>"17:50:00.494"</f>
        <v>17:50:00.494</v>
      </c>
      <c r="U1370" t="str">
        <f t="shared" si="97"/>
        <v>A3E2C2</v>
      </c>
      <c r="V1370">
        <v>0</v>
      </c>
      <c r="W1370">
        <v>0</v>
      </c>
      <c r="X1370">
        <v>1</v>
      </c>
      <c r="Z1370">
        <v>0</v>
      </c>
      <c r="AA1370">
        <v>10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1</v>
      </c>
      <c r="AH1370">
        <v>0</v>
      </c>
      <c r="AI1370" t="s">
        <v>651</v>
      </c>
      <c r="AJ1370">
        <v>30.297460999999998</v>
      </c>
      <c r="AK1370" t="s">
        <v>619</v>
      </c>
      <c r="AL1370">
        <v>-89.866232999999994</v>
      </c>
      <c r="AM1370">
        <v>100</v>
      </c>
      <c r="AN1370">
        <v>1200</v>
      </c>
      <c r="AO1370" t="s">
        <v>118</v>
      </c>
      <c r="AP1370">
        <v>3</v>
      </c>
      <c r="AQ1370">
        <v>141</v>
      </c>
      <c r="AR1370">
        <v>-256</v>
      </c>
      <c r="AZ1370">
        <v>1200</v>
      </c>
      <c r="BA1370">
        <v>1</v>
      </c>
      <c r="BB1370" t="str">
        <f t="shared" si="99"/>
        <v xml:space="preserve">N35DC   </v>
      </c>
      <c r="BC1370">
        <v>1</v>
      </c>
      <c r="BE1370">
        <v>0</v>
      </c>
      <c r="BF1370">
        <v>0</v>
      </c>
      <c r="BG1370">
        <v>0</v>
      </c>
      <c r="BH1370">
        <v>1275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"17:50:00.600"</f>
        <v>17:50:00.600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341</v>
      </c>
      <c r="CR1370">
        <v>0</v>
      </c>
      <c r="CW1370">
        <v>78902</v>
      </c>
      <c r="CY1370">
        <v>1</v>
      </c>
      <c r="CZ1370">
        <v>0</v>
      </c>
      <c r="DA1370">
        <v>0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"10/21/2020 17:49:52.655"</f>
        <v>10/21/2020 17:49:52.655</v>
      </c>
      <c r="C1371" t="str">
        <f t="shared" si="98"/>
        <v>FFDFD3C0</v>
      </c>
      <c r="D1371" t="s">
        <v>124</v>
      </c>
      <c r="E1371">
        <v>2</v>
      </c>
      <c r="H1371">
        <v>14</v>
      </c>
      <c r="I1371" t="s">
        <v>125</v>
      </c>
      <c r="J1371" t="s">
        <v>126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"17:50:00.594"</f>
        <v>17:50:00.594</v>
      </c>
      <c r="T1371" t="str">
        <f>"17:50:00.494"</f>
        <v>17:50:00.494</v>
      </c>
      <c r="U1371" t="str">
        <f t="shared" si="97"/>
        <v>A3E2C2</v>
      </c>
      <c r="V1371">
        <v>0</v>
      </c>
      <c r="W1371">
        <v>0</v>
      </c>
      <c r="X1371">
        <v>1</v>
      </c>
      <c r="Z1371">
        <v>0</v>
      </c>
      <c r="AA1371">
        <v>10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1</v>
      </c>
      <c r="AH1371">
        <v>0</v>
      </c>
      <c r="AI1371" t="s">
        <v>651</v>
      </c>
      <c r="AJ1371">
        <v>30.297460999999998</v>
      </c>
      <c r="AK1371" t="s">
        <v>619</v>
      </c>
      <c r="AL1371">
        <v>-89.866232999999994</v>
      </c>
      <c r="AM1371">
        <v>100</v>
      </c>
      <c r="AN1371">
        <v>1200</v>
      </c>
      <c r="AO1371" t="s">
        <v>118</v>
      </c>
      <c r="AP1371">
        <v>3</v>
      </c>
      <c r="AQ1371">
        <v>141</v>
      </c>
      <c r="AR1371">
        <v>-256</v>
      </c>
      <c r="AZ1371">
        <v>1200</v>
      </c>
      <c r="BA1371">
        <v>1</v>
      </c>
      <c r="BB1371" t="str">
        <f t="shared" si="99"/>
        <v xml:space="preserve">N35DC   </v>
      </c>
      <c r="BC1371">
        <v>1</v>
      </c>
      <c r="BE1371">
        <v>0</v>
      </c>
      <c r="BF1371">
        <v>0</v>
      </c>
      <c r="BG1371">
        <v>0</v>
      </c>
      <c r="BH1371">
        <v>1275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"17:50:00.600"</f>
        <v>17:50:00.600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341</v>
      </c>
      <c r="CR1371">
        <v>0</v>
      </c>
      <c r="CW1371">
        <v>78902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"10/21/2020 17:49:52.655"</f>
        <v>10/21/2020 17:49:52.655</v>
      </c>
      <c r="C1372" t="str">
        <f t="shared" si="98"/>
        <v>FFDFD3C0</v>
      </c>
      <c r="D1372" t="s">
        <v>133</v>
      </c>
      <c r="E1372">
        <v>1</v>
      </c>
      <c r="F1372">
        <v>1001</v>
      </c>
      <c r="G1372" t="s">
        <v>114</v>
      </c>
      <c r="J1372" t="s">
        <v>134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"17:50:00.594"</f>
        <v>17:50:00.594</v>
      </c>
      <c r="T1372" t="str">
        <f>"17:50:00.494"</f>
        <v>17:50:00.494</v>
      </c>
      <c r="U1372" t="str">
        <f t="shared" si="97"/>
        <v>A3E2C2</v>
      </c>
      <c r="V1372">
        <v>0</v>
      </c>
      <c r="W1372">
        <v>0</v>
      </c>
      <c r="X1372">
        <v>1</v>
      </c>
      <c r="Z1372">
        <v>0</v>
      </c>
      <c r="AA1372">
        <v>10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1</v>
      </c>
      <c r="AH1372">
        <v>0</v>
      </c>
      <c r="AI1372" t="s">
        <v>651</v>
      </c>
      <c r="AJ1372">
        <v>30.297460999999998</v>
      </c>
      <c r="AK1372" t="s">
        <v>619</v>
      </c>
      <c r="AL1372">
        <v>-89.866232999999994</v>
      </c>
      <c r="AM1372">
        <v>100</v>
      </c>
      <c r="AN1372">
        <v>1200</v>
      </c>
      <c r="AO1372" t="s">
        <v>118</v>
      </c>
      <c r="AP1372">
        <v>3</v>
      </c>
      <c r="AQ1372">
        <v>141</v>
      </c>
      <c r="AR1372">
        <v>-256</v>
      </c>
      <c r="AZ1372">
        <v>1200</v>
      </c>
      <c r="BA1372">
        <v>1</v>
      </c>
      <c r="BB1372" t="str">
        <f t="shared" si="99"/>
        <v xml:space="preserve">N35DC   </v>
      </c>
      <c r="BC1372">
        <v>1</v>
      </c>
      <c r="BE1372">
        <v>0</v>
      </c>
      <c r="BF1372">
        <v>0</v>
      </c>
      <c r="BG1372">
        <v>0</v>
      </c>
      <c r="BH1372">
        <v>1275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"17:50:00.600"</f>
        <v>17:50:00.600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341</v>
      </c>
      <c r="CR1372">
        <v>0</v>
      </c>
      <c r="CW1372">
        <v>78902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"10/21/2020 17:49:52.655"</f>
        <v>10/21/2020 17:49:52.655</v>
      </c>
      <c r="C1373" t="str">
        <f t="shared" si="98"/>
        <v>FFDFD3C0</v>
      </c>
      <c r="D1373" t="s">
        <v>130</v>
      </c>
      <c r="E1373">
        <v>3</v>
      </c>
      <c r="F1373">
        <v>2003</v>
      </c>
      <c r="G1373" t="s">
        <v>131</v>
      </c>
      <c r="J1373" t="s">
        <v>132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"17:50:00.594"</f>
        <v>17:50:00.594</v>
      </c>
      <c r="T1373" t="str">
        <f>"17:50:00.494"</f>
        <v>17:50:00.494</v>
      </c>
      <c r="U1373" t="str">
        <f t="shared" si="97"/>
        <v>A3E2C2</v>
      </c>
      <c r="V1373">
        <v>0</v>
      </c>
      <c r="W1373">
        <v>0</v>
      </c>
      <c r="X1373">
        <v>1</v>
      </c>
      <c r="Z1373">
        <v>0</v>
      </c>
      <c r="AA1373">
        <v>10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1</v>
      </c>
      <c r="AH1373">
        <v>0</v>
      </c>
      <c r="AI1373" t="s">
        <v>651</v>
      </c>
      <c r="AJ1373">
        <v>30.297460999999998</v>
      </c>
      <c r="AK1373" t="s">
        <v>619</v>
      </c>
      <c r="AL1373">
        <v>-89.866232999999994</v>
      </c>
      <c r="AM1373">
        <v>100</v>
      </c>
      <c r="AN1373">
        <v>1200</v>
      </c>
      <c r="AO1373" t="s">
        <v>118</v>
      </c>
      <c r="AP1373">
        <v>3</v>
      </c>
      <c r="AQ1373">
        <v>141</v>
      </c>
      <c r="AR1373">
        <v>-256</v>
      </c>
      <c r="AZ1373">
        <v>1200</v>
      </c>
      <c r="BA1373">
        <v>1</v>
      </c>
      <c r="BB1373" t="str">
        <f t="shared" si="99"/>
        <v xml:space="preserve">N35DC   </v>
      </c>
      <c r="BC1373">
        <v>1</v>
      </c>
      <c r="BE1373">
        <v>0</v>
      </c>
      <c r="BF1373">
        <v>0</v>
      </c>
      <c r="BG1373">
        <v>0</v>
      </c>
      <c r="BH1373">
        <v>1275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"17:50:00.600"</f>
        <v>17:50:00.600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341</v>
      </c>
      <c r="CR1373">
        <v>0</v>
      </c>
      <c r="CW1373">
        <v>78902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"10/21/2020 17:49:52.655"</f>
        <v>10/21/2020 17:49:52.655</v>
      </c>
      <c r="C1374" t="str">
        <f t="shared" si="98"/>
        <v>FFDFD3C0</v>
      </c>
      <c r="D1374" t="s">
        <v>128</v>
      </c>
      <c r="E1374">
        <v>9</v>
      </c>
      <c r="H1374">
        <v>257</v>
      </c>
      <c r="I1374" t="s">
        <v>129</v>
      </c>
      <c r="J1374" t="s">
        <v>126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"17:50:00.594"</f>
        <v>17:50:00.594</v>
      </c>
      <c r="T1374" t="str">
        <f>"17:50:00.494"</f>
        <v>17:50:00.494</v>
      </c>
      <c r="U1374" t="str">
        <f t="shared" si="97"/>
        <v>A3E2C2</v>
      </c>
      <c r="V1374">
        <v>0</v>
      </c>
      <c r="W1374">
        <v>0</v>
      </c>
      <c r="X1374">
        <v>1</v>
      </c>
      <c r="Z1374">
        <v>0</v>
      </c>
      <c r="AA1374">
        <v>10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1</v>
      </c>
      <c r="AH1374">
        <v>0</v>
      </c>
      <c r="AI1374" t="s">
        <v>651</v>
      </c>
      <c r="AJ1374">
        <v>30.297460999999998</v>
      </c>
      <c r="AK1374" t="s">
        <v>619</v>
      </c>
      <c r="AL1374">
        <v>-89.866232999999994</v>
      </c>
      <c r="AM1374">
        <v>100</v>
      </c>
      <c r="AN1374">
        <v>1200</v>
      </c>
      <c r="AO1374" t="s">
        <v>118</v>
      </c>
      <c r="AP1374">
        <v>3</v>
      </c>
      <c r="AQ1374">
        <v>141</v>
      </c>
      <c r="AR1374">
        <v>-256</v>
      </c>
      <c r="AZ1374">
        <v>1200</v>
      </c>
      <c r="BA1374">
        <v>1</v>
      </c>
      <c r="BB1374" t="str">
        <f t="shared" si="99"/>
        <v xml:space="preserve">N35DC   </v>
      </c>
      <c r="BC1374">
        <v>1</v>
      </c>
      <c r="BE1374">
        <v>0</v>
      </c>
      <c r="BF1374">
        <v>0</v>
      </c>
      <c r="BG1374">
        <v>0</v>
      </c>
      <c r="BH1374">
        <v>1275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"17:50:00.600"</f>
        <v>17:50:00.600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341</v>
      </c>
      <c r="CR1374">
        <v>0</v>
      </c>
      <c r="CW1374">
        <v>78902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"10/21/2020 17:49:53.550"</f>
        <v>10/21/2020 17:49:53.550</v>
      </c>
      <c r="C1375" t="str">
        <f t="shared" si="98"/>
        <v>FFDFD3C0</v>
      </c>
      <c r="D1375" t="s">
        <v>128</v>
      </c>
      <c r="E1375">
        <v>9</v>
      </c>
      <c r="H1375">
        <v>257</v>
      </c>
      <c r="I1375" t="s">
        <v>129</v>
      </c>
      <c r="J1375" t="s">
        <v>126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"17:50:01.508"</f>
        <v>17:50:01.508</v>
      </c>
      <c r="T1375" t="str">
        <f>"17:50:01.308"</f>
        <v>17:50:01.308</v>
      </c>
      <c r="U1375" t="str">
        <f t="shared" si="97"/>
        <v>A3E2C2</v>
      </c>
      <c r="V1375">
        <v>0</v>
      </c>
      <c r="W1375">
        <v>0</v>
      </c>
      <c r="X1375">
        <v>1</v>
      </c>
      <c r="Z1375">
        <v>0</v>
      </c>
      <c r="AA1375">
        <v>10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1</v>
      </c>
      <c r="AH1375">
        <v>0</v>
      </c>
      <c r="AI1375" t="s">
        <v>652</v>
      </c>
      <c r="AJ1375">
        <v>30.298061000000001</v>
      </c>
      <c r="AK1375" t="s">
        <v>619</v>
      </c>
      <c r="AL1375">
        <v>-89.866232999999994</v>
      </c>
      <c r="AM1375">
        <v>100</v>
      </c>
      <c r="AN1375">
        <v>1200</v>
      </c>
      <c r="AO1375" t="s">
        <v>118</v>
      </c>
      <c r="AP1375">
        <v>4</v>
      </c>
      <c r="AQ1375">
        <v>141</v>
      </c>
      <c r="AR1375">
        <v>-192</v>
      </c>
      <c r="AZ1375">
        <v>1200</v>
      </c>
      <c r="BA1375">
        <v>1</v>
      </c>
      <c r="BB1375" t="str">
        <f t="shared" si="99"/>
        <v xml:space="preserve">N35DC   </v>
      </c>
      <c r="BC1375">
        <v>1</v>
      </c>
      <c r="BE1375">
        <v>0</v>
      </c>
      <c r="BF1375">
        <v>0</v>
      </c>
      <c r="BG1375">
        <v>0</v>
      </c>
      <c r="BH1375">
        <v>1250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"17:50:01.515"</f>
        <v>17:50:01.515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341</v>
      </c>
      <c r="CR1375">
        <v>0</v>
      </c>
      <c r="CW1375">
        <v>79565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"10/21/2020 17:49:53.550"</f>
        <v>10/21/2020 17:49:53.550</v>
      </c>
      <c r="C1376" t="str">
        <f t="shared" si="98"/>
        <v>FFDFD3C0</v>
      </c>
      <c r="D1376" t="s">
        <v>113</v>
      </c>
      <c r="E1376">
        <v>4</v>
      </c>
      <c r="H1376">
        <v>162</v>
      </c>
      <c r="I1376" t="s">
        <v>114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"17:50:01.508"</f>
        <v>17:50:01.508</v>
      </c>
      <c r="T1376" t="str">
        <f>"17:50:01.308"</f>
        <v>17:50:01.308</v>
      </c>
      <c r="U1376" t="str">
        <f t="shared" si="97"/>
        <v>A3E2C2</v>
      </c>
      <c r="V1376">
        <v>0</v>
      </c>
      <c r="W1376">
        <v>0</v>
      </c>
      <c r="X1376">
        <v>1</v>
      </c>
      <c r="Z1376">
        <v>0</v>
      </c>
      <c r="AA1376">
        <v>10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1</v>
      </c>
      <c r="AH1376">
        <v>0</v>
      </c>
      <c r="AI1376" t="s">
        <v>652</v>
      </c>
      <c r="AJ1376">
        <v>30.298061000000001</v>
      </c>
      <c r="AK1376" t="s">
        <v>619</v>
      </c>
      <c r="AL1376">
        <v>-89.866232999999994</v>
      </c>
      <c r="AM1376">
        <v>100</v>
      </c>
      <c r="AN1376">
        <v>1200</v>
      </c>
      <c r="AO1376" t="s">
        <v>118</v>
      </c>
      <c r="AP1376">
        <v>4</v>
      </c>
      <c r="AQ1376">
        <v>141</v>
      </c>
      <c r="AR1376">
        <v>-192</v>
      </c>
      <c r="AZ1376">
        <v>1200</v>
      </c>
      <c r="BA1376">
        <v>1</v>
      </c>
      <c r="BB1376" t="str">
        <f t="shared" si="99"/>
        <v xml:space="preserve">N35DC   </v>
      </c>
      <c r="BC1376">
        <v>1</v>
      </c>
      <c r="BE1376">
        <v>0</v>
      </c>
      <c r="BF1376">
        <v>0</v>
      </c>
      <c r="BG1376">
        <v>0</v>
      </c>
      <c r="BH1376">
        <v>1250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"17:50:01.515"</f>
        <v>17:50:01.515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341</v>
      </c>
      <c r="CR1376">
        <v>0</v>
      </c>
      <c r="CW1376">
        <v>79565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"10/21/2020 17:49:53.550"</f>
        <v>10/21/2020 17:49:53.550</v>
      </c>
      <c r="C1377" t="str">
        <f t="shared" si="98"/>
        <v>FFDFD3C0</v>
      </c>
      <c r="D1377" t="s">
        <v>124</v>
      </c>
      <c r="E1377">
        <v>2</v>
      </c>
      <c r="H1377">
        <v>14</v>
      </c>
      <c r="I1377" t="s">
        <v>125</v>
      </c>
      <c r="J1377" t="s">
        <v>126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"17:50:01.508"</f>
        <v>17:50:01.508</v>
      </c>
      <c r="T1377" t="str">
        <f>"17:50:01.308"</f>
        <v>17:50:01.308</v>
      </c>
      <c r="U1377" t="str">
        <f t="shared" si="97"/>
        <v>A3E2C2</v>
      </c>
      <c r="V1377">
        <v>0</v>
      </c>
      <c r="W1377">
        <v>0</v>
      </c>
      <c r="X1377">
        <v>1</v>
      </c>
      <c r="Z1377">
        <v>0</v>
      </c>
      <c r="AA1377">
        <v>10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1</v>
      </c>
      <c r="AH1377">
        <v>0</v>
      </c>
      <c r="AI1377" t="s">
        <v>652</v>
      </c>
      <c r="AJ1377">
        <v>30.298061000000001</v>
      </c>
      <c r="AK1377" t="s">
        <v>619</v>
      </c>
      <c r="AL1377">
        <v>-89.866232999999994</v>
      </c>
      <c r="AM1377">
        <v>100</v>
      </c>
      <c r="AN1377">
        <v>1200</v>
      </c>
      <c r="AO1377" t="s">
        <v>118</v>
      </c>
      <c r="AP1377">
        <v>4</v>
      </c>
      <c r="AQ1377">
        <v>141</v>
      </c>
      <c r="AR1377">
        <v>-192</v>
      </c>
      <c r="AZ1377">
        <v>1200</v>
      </c>
      <c r="BA1377">
        <v>1</v>
      </c>
      <c r="BB1377" t="str">
        <f t="shared" si="99"/>
        <v xml:space="preserve">N35DC   </v>
      </c>
      <c r="BC1377">
        <v>1</v>
      </c>
      <c r="BE1377">
        <v>0</v>
      </c>
      <c r="BF1377">
        <v>0</v>
      </c>
      <c r="BG1377">
        <v>0</v>
      </c>
      <c r="BH1377">
        <v>1250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"17:50:01.515"</f>
        <v>17:50:01.515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341</v>
      </c>
      <c r="CR1377">
        <v>0</v>
      </c>
      <c r="CW1377">
        <v>79565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"10/21/2020 17:49:53.550"</f>
        <v>10/21/2020 17:49:53.550</v>
      </c>
      <c r="C1378" t="str">
        <f t="shared" si="98"/>
        <v>FFDFD3C0</v>
      </c>
      <c r="D1378" t="s">
        <v>133</v>
      </c>
      <c r="E1378">
        <v>1</v>
      </c>
      <c r="F1378">
        <v>1001</v>
      </c>
      <c r="G1378" t="s">
        <v>114</v>
      </c>
      <c r="J1378" t="s">
        <v>134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"17:50:01.508"</f>
        <v>17:50:01.508</v>
      </c>
      <c r="T1378" t="str">
        <f>"17:50:01.308"</f>
        <v>17:50:01.308</v>
      </c>
      <c r="U1378" t="str">
        <f t="shared" si="97"/>
        <v>A3E2C2</v>
      </c>
      <c r="V1378">
        <v>0</v>
      </c>
      <c r="W1378">
        <v>0</v>
      </c>
      <c r="X1378">
        <v>1</v>
      </c>
      <c r="Z1378">
        <v>0</v>
      </c>
      <c r="AA1378">
        <v>10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1</v>
      </c>
      <c r="AH1378">
        <v>0</v>
      </c>
      <c r="AI1378" t="s">
        <v>652</v>
      </c>
      <c r="AJ1378">
        <v>30.298061000000001</v>
      </c>
      <c r="AK1378" t="s">
        <v>619</v>
      </c>
      <c r="AL1378">
        <v>-89.866232999999994</v>
      </c>
      <c r="AM1378">
        <v>100</v>
      </c>
      <c r="AN1378">
        <v>1200</v>
      </c>
      <c r="AO1378" t="s">
        <v>118</v>
      </c>
      <c r="AP1378">
        <v>4</v>
      </c>
      <c r="AQ1378">
        <v>141</v>
      </c>
      <c r="AR1378">
        <v>-192</v>
      </c>
      <c r="AZ1378">
        <v>1200</v>
      </c>
      <c r="BA1378">
        <v>1</v>
      </c>
      <c r="BB1378" t="str">
        <f t="shared" si="99"/>
        <v xml:space="preserve">N35DC   </v>
      </c>
      <c r="BC1378">
        <v>1</v>
      </c>
      <c r="BE1378">
        <v>0</v>
      </c>
      <c r="BF1378">
        <v>0</v>
      </c>
      <c r="BG1378">
        <v>0</v>
      </c>
      <c r="BH1378">
        <v>1250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"17:50:01.515"</f>
        <v>17:50:01.515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341</v>
      </c>
      <c r="CR1378">
        <v>0</v>
      </c>
      <c r="CW1378">
        <v>79565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"10/21/2020 17:49:53.550"</f>
        <v>10/21/2020 17:49:53.550</v>
      </c>
      <c r="C1379" t="str">
        <f t="shared" si="98"/>
        <v>FFDFD3C0</v>
      </c>
      <c r="D1379" t="s">
        <v>130</v>
      </c>
      <c r="E1379">
        <v>3</v>
      </c>
      <c r="F1379">
        <v>2003</v>
      </c>
      <c r="G1379" t="s">
        <v>131</v>
      </c>
      <c r="J1379" t="s">
        <v>132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"17:50:01.508"</f>
        <v>17:50:01.508</v>
      </c>
      <c r="T1379" t="str">
        <f>"17:50:01.308"</f>
        <v>17:50:01.308</v>
      </c>
      <c r="U1379" t="str">
        <f t="shared" si="97"/>
        <v>A3E2C2</v>
      </c>
      <c r="V1379">
        <v>0</v>
      </c>
      <c r="W1379">
        <v>0</v>
      </c>
      <c r="X1379">
        <v>1</v>
      </c>
      <c r="Z1379">
        <v>0</v>
      </c>
      <c r="AA1379">
        <v>10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1</v>
      </c>
      <c r="AH1379">
        <v>0</v>
      </c>
      <c r="AI1379" t="s">
        <v>652</v>
      </c>
      <c r="AJ1379">
        <v>30.298061000000001</v>
      </c>
      <c r="AK1379" t="s">
        <v>619</v>
      </c>
      <c r="AL1379">
        <v>-89.866232999999994</v>
      </c>
      <c r="AM1379">
        <v>100</v>
      </c>
      <c r="AN1379">
        <v>1200</v>
      </c>
      <c r="AO1379" t="s">
        <v>118</v>
      </c>
      <c r="AP1379">
        <v>4</v>
      </c>
      <c r="AQ1379">
        <v>141</v>
      </c>
      <c r="AR1379">
        <v>-192</v>
      </c>
      <c r="AZ1379">
        <v>1200</v>
      </c>
      <c r="BA1379">
        <v>1</v>
      </c>
      <c r="BB1379" t="str">
        <f t="shared" si="99"/>
        <v xml:space="preserve">N35DC   </v>
      </c>
      <c r="BC1379">
        <v>1</v>
      </c>
      <c r="BE1379">
        <v>0</v>
      </c>
      <c r="BF1379">
        <v>0</v>
      </c>
      <c r="BG1379">
        <v>0</v>
      </c>
      <c r="BH1379">
        <v>1250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"17:50:01.515"</f>
        <v>17:50:01.515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341</v>
      </c>
      <c r="CR1379">
        <v>0</v>
      </c>
      <c r="CW1379">
        <v>79565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"10/21/2020 17:49:54.604"</f>
        <v>10/21/2020 17:49:54.604</v>
      </c>
      <c r="C1380" t="str">
        <f t="shared" si="98"/>
        <v>FFDFD3C0</v>
      </c>
      <c r="D1380" t="s">
        <v>133</v>
      </c>
      <c r="E1380">
        <v>1</v>
      </c>
      <c r="F1380">
        <v>1001</v>
      </c>
      <c r="G1380" t="s">
        <v>114</v>
      </c>
      <c r="J1380" t="s">
        <v>134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"17:50:02.547"</f>
        <v>17:50:02.547</v>
      </c>
      <c r="T1380" t="str">
        <f>"17:50:02.347"</f>
        <v>17:50:02.347</v>
      </c>
      <c r="U1380" t="str">
        <f t="shared" si="97"/>
        <v>A3E2C2</v>
      </c>
      <c r="V1380">
        <v>0</v>
      </c>
      <c r="W1380">
        <v>0</v>
      </c>
      <c r="X1380">
        <v>1</v>
      </c>
      <c r="Z1380">
        <v>0</v>
      </c>
      <c r="AA1380">
        <v>10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1</v>
      </c>
      <c r="AH1380">
        <v>0</v>
      </c>
      <c r="AI1380" t="s">
        <v>653</v>
      </c>
      <c r="AJ1380">
        <v>30.298727</v>
      </c>
      <c r="AK1380" t="s">
        <v>619</v>
      </c>
      <c r="AL1380">
        <v>-89.866232999999994</v>
      </c>
      <c r="AM1380">
        <v>100</v>
      </c>
      <c r="AN1380">
        <v>1200</v>
      </c>
      <c r="AO1380" t="s">
        <v>118</v>
      </c>
      <c r="AP1380">
        <v>4</v>
      </c>
      <c r="AQ1380">
        <v>140</v>
      </c>
      <c r="AR1380">
        <v>-256</v>
      </c>
      <c r="AZ1380">
        <v>1200</v>
      </c>
      <c r="BA1380">
        <v>1</v>
      </c>
      <c r="BB1380" t="str">
        <f t="shared" si="99"/>
        <v xml:space="preserve">N35DC   </v>
      </c>
      <c r="BC1380">
        <v>1</v>
      </c>
      <c r="BE1380">
        <v>0</v>
      </c>
      <c r="BF1380">
        <v>0</v>
      </c>
      <c r="BG1380">
        <v>0</v>
      </c>
      <c r="BH1380">
        <v>1250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"17:50:02.550"</f>
        <v>17:50:02.550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341</v>
      </c>
      <c r="CR1380">
        <v>0</v>
      </c>
      <c r="CW1380">
        <v>80290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"10/21/2020 17:49:54.604"</f>
        <v>10/21/2020 17:49:54.604</v>
      </c>
      <c r="C1381" t="str">
        <f t="shared" si="98"/>
        <v>FFDFD3C0</v>
      </c>
      <c r="D1381" t="s">
        <v>130</v>
      </c>
      <c r="E1381">
        <v>3</v>
      </c>
      <c r="F1381">
        <v>2003</v>
      </c>
      <c r="G1381" t="s">
        <v>131</v>
      </c>
      <c r="J1381" t="s">
        <v>132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"17:50:02.547"</f>
        <v>17:50:02.547</v>
      </c>
      <c r="T1381" t="str">
        <f>"17:50:02.347"</f>
        <v>17:50:02.347</v>
      </c>
      <c r="U1381" t="str">
        <f t="shared" si="97"/>
        <v>A3E2C2</v>
      </c>
      <c r="V1381">
        <v>0</v>
      </c>
      <c r="W1381">
        <v>0</v>
      </c>
      <c r="X1381">
        <v>1</v>
      </c>
      <c r="Z1381">
        <v>0</v>
      </c>
      <c r="AA1381">
        <v>10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1</v>
      </c>
      <c r="AH1381">
        <v>0</v>
      </c>
      <c r="AI1381" t="s">
        <v>653</v>
      </c>
      <c r="AJ1381">
        <v>30.298727</v>
      </c>
      <c r="AK1381" t="s">
        <v>619</v>
      </c>
      <c r="AL1381">
        <v>-89.866232999999994</v>
      </c>
      <c r="AM1381">
        <v>100</v>
      </c>
      <c r="AN1381">
        <v>1200</v>
      </c>
      <c r="AO1381" t="s">
        <v>118</v>
      </c>
      <c r="AP1381">
        <v>4</v>
      </c>
      <c r="AQ1381">
        <v>140</v>
      </c>
      <c r="AR1381">
        <v>-256</v>
      </c>
      <c r="AZ1381">
        <v>1200</v>
      </c>
      <c r="BA1381">
        <v>1</v>
      </c>
      <c r="BB1381" t="str">
        <f t="shared" si="99"/>
        <v xml:space="preserve">N35DC   </v>
      </c>
      <c r="BC1381">
        <v>1</v>
      </c>
      <c r="BE1381">
        <v>0</v>
      </c>
      <c r="BF1381">
        <v>0</v>
      </c>
      <c r="BG1381">
        <v>0</v>
      </c>
      <c r="BH1381">
        <v>1250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"17:50:02.550"</f>
        <v>17:50:02.550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341</v>
      </c>
      <c r="CR1381">
        <v>0</v>
      </c>
      <c r="CW1381">
        <v>80290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"10/21/2020 17:49:54.604"</f>
        <v>10/21/2020 17:49:54.604</v>
      </c>
      <c r="C1382" t="str">
        <f t="shared" si="98"/>
        <v>FFDFD3C0</v>
      </c>
      <c r="D1382" t="s">
        <v>128</v>
      </c>
      <c r="E1382">
        <v>9</v>
      </c>
      <c r="H1382">
        <v>257</v>
      </c>
      <c r="I1382" t="s">
        <v>129</v>
      </c>
      <c r="J1382" t="s">
        <v>126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"17:50:02.547"</f>
        <v>17:50:02.547</v>
      </c>
      <c r="T1382" t="str">
        <f>"17:50:02.347"</f>
        <v>17:50:02.347</v>
      </c>
      <c r="U1382" t="str">
        <f t="shared" si="97"/>
        <v>A3E2C2</v>
      </c>
      <c r="V1382">
        <v>0</v>
      </c>
      <c r="W1382">
        <v>0</v>
      </c>
      <c r="X1382">
        <v>1</v>
      </c>
      <c r="Z1382">
        <v>0</v>
      </c>
      <c r="AA1382">
        <v>10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1</v>
      </c>
      <c r="AH1382">
        <v>0</v>
      </c>
      <c r="AI1382" t="s">
        <v>653</v>
      </c>
      <c r="AJ1382">
        <v>30.298727</v>
      </c>
      <c r="AK1382" t="s">
        <v>619</v>
      </c>
      <c r="AL1382">
        <v>-89.866232999999994</v>
      </c>
      <c r="AM1382">
        <v>100</v>
      </c>
      <c r="AN1382">
        <v>1200</v>
      </c>
      <c r="AO1382" t="s">
        <v>118</v>
      </c>
      <c r="AP1382">
        <v>4</v>
      </c>
      <c r="AQ1382">
        <v>140</v>
      </c>
      <c r="AR1382">
        <v>-256</v>
      </c>
      <c r="AZ1382">
        <v>1200</v>
      </c>
      <c r="BA1382">
        <v>1</v>
      </c>
      <c r="BB1382" t="str">
        <f t="shared" si="99"/>
        <v xml:space="preserve">N35DC   </v>
      </c>
      <c r="BC1382">
        <v>1</v>
      </c>
      <c r="BE1382">
        <v>0</v>
      </c>
      <c r="BF1382">
        <v>0</v>
      </c>
      <c r="BG1382">
        <v>0</v>
      </c>
      <c r="BH1382">
        <v>1250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"17:50:02.550"</f>
        <v>17:50:02.550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341</v>
      </c>
      <c r="CR1382">
        <v>0</v>
      </c>
      <c r="CW1382">
        <v>80290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"10/21/2020 17:49:54.604"</f>
        <v>10/21/2020 17:49:54.604</v>
      </c>
      <c r="C1383" t="str">
        <f t="shared" si="98"/>
        <v>FFDFD3C0</v>
      </c>
      <c r="D1383" t="s">
        <v>113</v>
      </c>
      <c r="E1383">
        <v>4</v>
      </c>
      <c r="H1383">
        <v>162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"17:50:02.547"</f>
        <v>17:50:02.547</v>
      </c>
      <c r="T1383" t="str">
        <f>"17:50:02.347"</f>
        <v>17:50:02.347</v>
      </c>
      <c r="U1383" t="str">
        <f t="shared" si="97"/>
        <v>A3E2C2</v>
      </c>
      <c r="V1383">
        <v>0</v>
      </c>
      <c r="W1383">
        <v>0</v>
      </c>
      <c r="X1383">
        <v>1</v>
      </c>
      <c r="Z1383">
        <v>0</v>
      </c>
      <c r="AA1383">
        <v>10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1</v>
      </c>
      <c r="AH1383">
        <v>0</v>
      </c>
      <c r="AI1383" t="s">
        <v>653</v>
      </c>
      <c r="AJ1383">
        <v>30.298727</v>
      </c>
      <c r="AK1383" t="s">
        <v>619</v>
      </c>
      <c r="AL1383">
        <v>-89.866232999999994</v>
      </c>
      <c r="AM1383">
        <v>100</v>
      </c>
      <c r="AN1383">
        <v>1200</v>
      </c>
      <c r="AO1383" t="s">
        <v>118</v>
      </c>
      <c r="AP1383">
        <v>4</v>
      </c>
      <c r="AQ1383">
        <v>140</v>
      </c>
      <c r="AR1383">
        <v>-256</v>
      </c>
      <c r="AZ1383">
        <v>1200</v>
      </c>
      <c r="BA1383">
        <v>1</v>
      </c>
      <c r="BB1383" t="str">
        <f t="shared" si="99"/>
        <v xml:space="preserve">N35DC   </v>
      </c>
      <c r="BC1383">
        <v>1</v>
      </c>
      <c r="BE1383">
        <v>0</v>
      </c>
      <c r="BF1383">
        <v>0</v>
      </c>
      <c r="BG1383">
        <v>0</v>
      </c>
      <c r="BH1383">
        <v>1250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"17:50:02.550"</f>
        <v>17:50:02.550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341</v>
      </c>
      <c r="CR1383">
        <v>0</v>
      </c>
      <c r="CW1383">
        <v>80290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"10/21/2020 17:49:54.604"</f>
        <v>10/21/2020 17:49:54.604</v>
      </c>
      <c r="C1384" t="str">
        <f t="shared" si="98"/>
        <v>FFDFD3C0</v>
      </c>
      <c r="D1384" t="s">
        <v>124</v>
      </c>
      <c r="E1384">
        <v>2</v>
      </c>
      <c r="H1384">
        <v>14</v>
      </c>
      <c r="I1384" t="s">
        <v>125</v>
      </c>
      <c r="J1384" t="s">
        <v>126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"17:50:02.547"</f>
        <v>17:50:02.547</v>
      </c>
      <c r="T1384" t="str">
        <f>"17:50:02.347"</f>
        <v>17:50:02.347</v>
      </c>
      <c r="U1384" t="str">
        <f t="shared" si="97"/>
        <v>A3E2C2</v>
      </c>
      <c r="V1384">
        <v>0</v>
      </c>
      <c r="W1384">
        <v>0</v>
      </c>
      <c r="X1384">
        <v>1</v>
      </c>
      <c r="Z1384">
        <v>0</v>
      </c>
      <c r="AA1384">
        <v>10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1</v>
      </c>
      <c r="AH1384">
        <v>0</v>
      </c>
      <c r="AI1384" t="s">
        <v>653</v>
      </c>
      <c r="AJ1384">
        <v>30.298727</v>
      </c>
      <c r="AK1384" t="s">
        <v>619</v>
      </c>
      <c r="AL1384">
        <v>-89.866232999999994</v>
      </c>
      <c r="AM1384">
        <v>100</v>
      </c>
      <c r="AN1384">
        <v>1200</v>
      </c>
      <c r="AO1384" t="s">
        <v>118</v>
      </c>
      <c r="AP1384">
        <v>4</v>
      </c>
      <c r="AQ1384">
        <v>140</v>
      </c>
      <c r="AR1384">
        <v>-256</v>
      </c>
      <c r="AZ1384">
        <v>1200</v>
      </c>
      <c r="BA1384">
        <v>1</v>
      </c>
      <c r="BB1384" t="str">
        <f t="shared" si="99"/>
        <v xml:space="preserve">N35DC   </v>
      </c>
      <c r="BC1384">
        <v>1</v>
      </c>
      <c r="BE1384">
        <v>0</v>
      </c>
      <c r="BF1384">
        <v>0</v>
      </c>
      <c r="BG1384">
        <v>0</v>
      </c>
      <c r="BH1384">
        <v>1250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"17:50:02.550"</f>
        <v>17:50:02.550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341</v>
      </c>
      <c r="CR1384">
        <v>0</v>
      </c>
      <c r="CW1384">
        <v>80290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"10/21/2020 17:49:57.648"</f>
        <v>10/21/2020 17:49:57.648</v>
      </c>
      <c r="C1385" t="str">
        <f t="shared" si="98"/>
        <v>FFDFD3C0</v>
      </c>
      <c r="D1385" t="s">
        <v>130</v>
      </c>
      <c r="E1385">
        <v>3</v>
      </c>
      <c r="F1385">
        <v>2003</v>
      </c>
      <c r="G1385" t="s">
        <v>131</v>
      </c>
      <c r="J1385" t="s">
        <v>132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"17:50:05.578"</f>
        <v>17:50:05.578</v>
      </c>
      <c r="T1385" t="str">
        <f>"17:50:05.078"</f>
        <v>17:50:05.078</v>
      </c>
      <c r="U1385" t="str">
        <f t="shared" si="97"/>
        <v>A3E2C2</v>
      </c>
      <c r="V1385">
        <v>0</v>
      </c>
      <c r="W1385">
        <v>0</v>
      </c>
      <c r="X1385">
        <v>1</v>
      </c>
      <c r="Z1385">
        <v>0</v>
      </c>
      <c r="AA1385">
        <v>10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1</v>
      </c>
      <c r="AH1385">
        <v>0</v>
      </c>
      <c r="AI1385" t="s">
        <v>654</v>
      </c>
      <c r="AJ1385">
        <v>30.300701</v>
      </c>
      <c r="AK1385" t="s">
        <v>655</v>
      </c>
      <c r="AL1385">
        <v>-89.866168000000002</v>
      </c>
      <c r="AM1385">
        <v>100</v>
      </c>
      <c r="AN1385">
        <v>1200</v>
      </c>
      <c r="AO1385" t="s">
        <v>118</v>
      </c>
      <c r="AP1385">
        <v>5</v>
      </c>
      <c r="AQ1385">
        <v>140</v>
      </c>
      <c r="AR1385">
        <v>-320</v>
      </c>
      <c r="AZ1385">
        <v>1200</v>
      </c>
      <c r="BA1385">
        <v>1</v>
      </c>
      <c r="BB1385" t="str">
        <f t="shared" si="99"/>
        <v xml:space="preserve">N35DC   </v>
      </c>
      <c r="BC1385">
        <v>1</v>
      </c>
      <c r="BE1385">
        <v>0</v>
      </c>
      <c r="BF1385">
        <v>0</v>
      </c>
      <c r="BG1385">
        <v>0</v>
      </c>
      <c r="BH1385">
        <v>1250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"17:50:05.580"</f>
        <v>17:50:05.580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341</v>
      </c>
      <c r="CR1385">
        <v>0</v>
      </c>
      <c r="CW1385">
        <v>82513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"10/21/2020 17:49:57.648"</f>
        <v>10/21/2020 17:49:57.648</v>
      </c>
      <c r="C1386" t="str">
        <f t="shared" si="98"/>
        <v>FFDFD3C0</v>
      </c>
      <c r="D1386" t="s">
        <v>124</v>
      </c>
      <c r="E1386">
        <v>2</v>
      </c>
      <c r="H1386">
        <v>14</v>
      </c>
      <c r="I1386" t="s">
        <v>125</v>
      </c>
      <c r="J1386" t="s">
        <v>126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"17:50:05.578"</f>
        <v>17:50:05.578</v>
      </c>
      <c r="T1386" t="str">
        <f>"17:50:05.078"</f>
        <v>17:50:05.078</v>
      </c>
      <c r="U1386" t="str">
        <f t="shared" si="97"/>
        <v>A3E2C2</v>
      </c>
      <c r="V1386">
        <v>0</v>
      </c>
      <c r="W1386">
        <v>0</v>
      </c>
      <c r="X1386">
        <v>1</v>
      </c>
      <c r="Z1386">
        <v>0</v>
      </c>
      <c r="AA1386">
        <v>10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1</v>
      </c>
      <c r="AH1386">
        <v>0</v>
      </c>
      <c r="AI1386" t="s">
        <v>654</v>
      </c>
      <c r="AJ1386">
        <v>30.300701</v>
      </c>
      <c r="AK1386" t="s">
        <v>655</v>
      </c>
      <c r="AL1386">
        <v>-89.866168000000002</v>
      </c>
      <c r="AM1386">
        <v>100</v>
      </c>
      <c r="AN1386">
        <v>1200</v>
      </c>
      <c r="AO1386" t="s">
        <v>118</v>
      </c>
      <c r="AP1386">
        <v>5</v>
      </c>
      <c r="AQ1386">
        <v>140</v>
      </c>
      <c r="AR1386">
        <v>-320</v>
      </c>
      <c r="AZ1386">
        <v>1200</v>
      </c>
      <c r="BA1386">
        <v>1</v>
      </c>
      <c r="BB1386" t="str">
        <f t="shared" si="99"/>
        <v xml:space="preserve">N35DC   </v>
      </c>
      <c r="BC1386">
        <v>1</v>
      </c>
      <c r="BE1386">
        <v>0</v>
      </c>
      <c r="BF1386">
        <v>0</v>
      </c>
      <c r="BG1386">
        <v>0</v>
      </c>
      <c r="BH1386">
        <v>1250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"17:50:05.580"</f>
        <v>17:50:05.580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341</v>
      </c>
      <c r="CR1386">
        <v>0</v>
      </c>
      <c r="CW1386">
        <v>82513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"10/21/2020 17:49:57.648"</f>
        <v>10/21/2020 17:49:57.648</v>
      </c>
      <c r="C1387" t="str">
        <f t="shared" si="98"/>
        <v>FFDFD3C0</v>
      </c>
      <c r="D1387" t="s">
        <v>113</v>
      </c>
      <c r="E1387">
        <v>4</v>
      </c>
      <c r="H1387">
        <v>162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"17:50:05.578"</f>
        <v>17:50:05.578</v>
      </c>
      <c r="T1387" t="str">
        <f>"17:50:05.078"</f>
        <v>17:50:05.078</v>
      </c>
      <c r="U1387" t="str">
        <f t="shared" si="97"/>
        <v>A3E2C2</v>
      </c>
      <c r="V1387">
        <v>0</v>
      </c>
      <c r="W1387">
        <v>0</v>
      </c>
      <c r="X1387">
        <v>1</v>
      </c>
      <c r="Z1387">
        <v>0</v>
      </c>
      <c r="AA1387">
        <v>10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1</v>
      </c>
      <c r="AH1387">
        <v>0</v>
      </c>
      <c r="AI1387" t="s">
        <v>654</v>
      </c>
      <c r="AJ1387">
        <v>30.300701</v>
      </c>
      <c r="AK1387" t="s">
        <v>655</v>
      </c>
      <c r="AL1387">
        <v>-89.866168000000002</v>
      </c>
      <c r="AM1387">
        <v>100</v>
      </c>
      <c r="AN1387">
        <v>1200</v>
      </c>
      <c r="AO1387" t="s">
        <v>118</v>
      </c>
      <c r="AP1387">
        <v>5</v>
      </c>
      <c r="AQ1387">
        <v>140</v>
      </c>
      <c r="AR1387">
        <v>-320</v>
      </c>
      <c r="AZ1387">
        <v>1200</v>
      </c>
      <c r="BA1387">
        <v>1</v>
      </c>
      <c r="BB1387" t="str">
        <f t="shared" si="99"/>
        <v xml:space="preserve">N35DC   </v>
      </c>
      <c r="BC1387">
        <v>1</v>
      </c>
      <c r="BE1387">
        <v>0</v>
      </c>
      <c r="BF1387">
        <v>0</v>
      </c>
      <c r="BG1387">
        <v>0</v>
      </c>
      <c r="BH1387">
        <v>1250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"17:50:05.580"</f>
        <v>17:50:05.580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341</v>
      </c>
      <c r="CR1387">
        <v>0</v>
      </c>
      <c r="CW1387">
        <v>82513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"10/21/2020 17:49:57.648"</f>
        <v>10/21/2020 17:49:57.648</v>
      </c>
      <c r="C1388" t="str">
        <f t="shared" si="98"/>
        <v>FFDFD3C0</v>
      </c>
      <c r="D1388" t="s">
        <v>133</v>
      </c>
      <c r="E1388">
        <v>1</v>
      </c>
      <c r="F1388">
        <v>1001</v>
      </c>
      <c r="G1388" t="s">
        <v>114</v>
      </c>
      <c r="J1388" t="s">
        <v>134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"17:50:05.578"</f>
        <v>17:50:05.578</v>
      </c>
      <c r="T1388" t="str">
        <f>"17:50:05.078"</f>
        <v>17:50:05.078</v>
      </c>
      <c r="U1388" t="str">
        <f t="shared" si="97"/>
        <v>A3E2C2</v>
      </c>
      <c r="V1388">
        <v>0</v>
      </c>
      <c r="W1388">
        <v>0</v>
      </c>
      <c r="X1388">
        <v>1</v>
      </c>
      <c r="Z1388">
        <v>0</v>
      </c>
      <c r="AA1388">
        <v>10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1</v>
      </c>
      <c r="AH1388">
        <v>0</v>
      </c>
      <c r="AI1388" t="s">
        <v>654</v>
      </c>
      <c r="AJ1388">
        <v>30.300701</v>
      </c>
      <c r="AK1388" t="s">
        <v>655</v>
      </c>
      <c r="AL1388">
        <v>-89.866168000000002</v>
      </c>
      <c r="AM1388">
        <v>100</v>
      </c>
      <c r="AN1388">
        <v>1200</v>
      </c>
      <c r="AO1388" t="s">
        <v>118</v>
      </c>
      <c r="AP1388">
        <v>5</v>
      </c>
      <c r="AQ1388">
        <v>140</v>
      </c>
      <c r="AR1388">
        <v>-320</v>
      </c>
      <c r="AZ1388">
        <v>1200</v>
      </c>
      <c r="BA1388">
        <v>1</v>
      </c>
      <c r="BB1388" t="str">
        <f t="shared" si="99"/>
        <v xml:space="preserve">N35DC   </v>
      </c>
      <c r="BC1388">
        <v>1</v>
      </c>
      <c r="BE1388">
        <v>0</v>
      </c>
      <c r="BF1388">
        <v>0</v>
      </c>
      <c r="BG1388">
        <v>0</v>
      </c>
      <c r="BH1388">
        <v>1250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"17:50:05.580"</f>
        <v>17:50:05.580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341</v>
      </c>
      <c r="CR1388">
        <v>0</v>
      </c>
      <c r="CW1388">
        <v>82513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"10/21/2020 17:49:57.648"</f>
        <v>10/21/2020 17:49:57.648</v>
      </c>
      <c r="C1389" t="str">
        <f t="shared" si="98"/>
        <v>FFDFD3C0</v>
      </c>
      <c r="D1389" t="s">
        <v>128</v>
      </c>
      <c r="E1389">
        <v>9</v>
      </c>
      <c r="H1389">
        <v>257</v>
      </c>
      <c r="I1389" t="s">
        <v>129</v>
      </c>
      <c r="J1389" t="s">
        <v>126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"17:50:05.578"</f>
        <v>17:50:05.578</v>
      </c>
      <c r="T1389" t="str">
        <f>"17:50:05.078"</f>
        <v>17:50:05.078</v>
      </c>
      <c r="U1389" t="str">
        <f t="shared" si="97"/>
        <v>A3E2C2</v>
      </c>
      <c r="V1389">
        <v>0</v>
      </c>
      <c r="W1389">
        <v>0</v>
      </c>
      <c r="X1389">
        <v>1</v>
      </c>
      <c r="Z1389">
        <v>0</v>
      </c>
      <c r="AA1389">
        <v>10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1</v>
      </c>
      <c r="AH1389">
        <v>0</v>
      </c>
      <c r="AI1389" t="s">
        <v>654</v>
      </c>
      <c r="AJ1389">
        <v>30.300701</v>
      </c>
      <c r="AK1389" t="s">
        <v>655</v>
      </c>
      <c r="AL1389">
        <v>-89.866168000000002</v>
      </c>
      <c r="AM1389">
        <v>100</v>
      </c>
      <c r="AN1389">
        <v>1200</v>
      </c>
      <c r="AO1389" t="s">
        <v>118</v>
      </c>
      <c r="AP1389">
        <v>5</v>
      </c>
      <c r="AQ1389">
        <v>140</v>
      </c>
      <c r="AR1389">
        <v>-320</v>
      </c>
      <c r="AZ1389">
        <v>1200</v>
      </c>
      <c r="BA1389">
        <v>1</v>
      </c>
      <c r="BB1389" t="str">
        <f t="shared" si="99"/>
        <v xml:space="preserve">N35DC   </v>
      </c>
      <c r="BC1389">
        <v>1</v>
      </c>
      <c r="BE1389">
        <v>0</v>
      </c>
      <c r="BF1389">
        <v>0</v>
      </c>
      <c r="BG1389">
        <v>0</v>
      </c>
      <c r="BH1389">
        <v>1250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"17:50:05.580"</f>
        <v>17:50:05.580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341</v>
      </c>
      <c r="CR1389">
        <v>0</v>
      </c>
      <c r="CW1389">
        <v>82513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"10/21/2020 17:49:58.712"</f>
        <v>10/21/2020 17:49:58.712</v>
      </c>
      <c r="C1390" t="str">
        <f t="shared" si="98"/>
        <v>FFDFD3C0</v>
      </c>
      <c r="D1390" t="s">
        <v>130</v>
      </c>
      <c r="E1390">
        <v>3</v>
      </c>
      <c r="F1390">
        <v>2003</v>
      </c>
      <c r="G1390" t="s">
        <v>131</v>
      </c>
      <c r="J1390" t="s">
        <v>132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ref="S1390:T1394" si="101">"17:50:06.641"</f>
        <v>17:50:06.641</v>
      </c>
      <c r="T1390" t="str">
        <f t="shared" si="101"/>
        <v>17:50:06.641</v>
      </c>
      <c r="U1390" t="str">
        <f t="shared" si="97"/>
        <v>A3E2C2</v>
      </c>
      <c r="V1390">
        <v>0</v>
      </c>
      <c r="W1390">
        <v>0</v>
      </c>
      <c r="X1390">
        <v>1</v>
      </c>
      <c r="Z1390">
        <v>0</v>
      </c>
      <c r="AA1390">
        <v>10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1</v>
      </c>
      <c r="AH1390">
        <v>0</v>
      </c>
      <c r="AI1390" t="s">
        <v>656</v>
      </c>
      <c r="AJ1390">
        <v>30.301409</v>
      </c>
      <c r="AK1390" t="s">
        <v>622</v>
      </c>
      <c r="AL1390">
        <v>-89.866083000000003</v>
      </c>
      <c r="AM1390">
        <v>100</v>
      </c>
      <c r="AN1390">
        <v>1200</v>
      </c>
      <c r="AO1390" t="s">
        <v>118</v>
      </c>
      <c r="AP1390">
        <v>5</v>
      </c>
      <c r="AQ1390">
        <v>140</v>
      </c>
      <c r="AR1390">
        <v>-320</v>
      </c>
      <c r="AZ1390">
        <v>1200</v>
      </c>
      <c r="BA1390">
        <v>1</v>
      </c>
      <c r="BB1390" t="str">
        <f t="shared" si="99"/>
        <v xml:space="preserve">N35DC   </v>
      </c>
      <c r="BC1390">
        <v>1</v>
      </c>
      <c r="BE1390">
        <v>0</v>
      </c>
      <c r="BF1390">
        <v>0</v>
      </c>
      <c r="BG1390">
        <v>0</v>
      </c>
      <c r="BH1390">
        <v>1250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"17:50:06.644"</f>
        <v>17:50:06.644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341</v>
      </c>
      <c r="CR1390">
        <v>0</v>
      </c>
      <c r="CW1390">
        <v>83318</v>
      </c>
      <c r="CY1390">
        <v>1</v>
      </c>
      <c r="CZ1390">
        <v>0</v>
      </c>
      <c r="DA1390">
        <v>0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"10/21/2020 17:49:58.712"</f>
        <v>10/21/2020 17:49:58.712</v>
      </c>
      <c r="C1391" t="str">
        <f t="shared" si="98"/>
        <v>FFDFD3C0</v>
      </c>
      <c r="D1391" t="s">
        <v>113</v>
      </c>
      <c r="E1391">
        <v>4</v>
      </c>
      <c r="H1391">
        <v>162</v>
      </c>
      <c r="I1391" t="s">
        <v>114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101"/>
        <v>17:50:06.641</v>
      </c>
      <c r="T1391" t="str">
        <f t="shared" si="101"/>
        <v>17:50:06.641</v>
      </c>
      <c r="U1391" t="str">
        <f t="shared" si="97"/>
        <v>A3E2C2</v>
      </c>
      <c r="V1391">
        <v>0</v>
      </c>
      <c r="W1391">
        <v>0</v>
      </c>
      <c r="X1391">
        <v>1</v>
      </c>
      <c r="Z1391">
        <v>0</v>
      </c>
      <c r="AA1391">
        <v>10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1</v>
      </c>
      <c r="AH1391">
        <v>0</v>
      </c>
      <c r="AI1391" t="s">
        <v>656</v>
      </c>
      <c r="AJ1391">
        <v>30.301409</v>
      </c>
      <c r="AK1391" t="s">
        <v>622</v>
      </c>
      <c r="AL1391">
        <v>-89.866083000000003</v>
      </c>
      <c r="AM1391">
        <v>100</v>
      </c>
      <c r="AN1391">
        <v>1200</v>
      </c>
      <c r="AO1391" t="s">
        <v>118</v>
      </c>
      <c r="AP1391">
        <v>5</v>
      </c>
      <c r="AQ1391">
        <v>140</v>
      </c>
      <c r="AR1391">
        <v>-320</v>
      </c>
      <c r="AZ1391">
        <v>1200</v>
      </c>
      <c r="BA1391">
        <v>1</v>
      </c>
      <c r="BB1391" t="str">
        <f t="shared" si="99"/>
        <v xml:space="preserve">N35DC   </v>
      </c>
      <c r="BC1391">
        <v>1</v>
      </c>
      <c r="BE1391">
        <v>0</v>
      </c>
      <c r="BF1391">
        <v>0</v>
      </c>
      <c r="BG1391">
        <v>0</v>
      </c>
      <c r="BH1391">
        <v>1250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"17:50:06.644"</f>
        <v>17:50:06.644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341</v>
      </c>
      <c r="CR1391">
        <v>0</v>
      </c>
      <c r="CW1391">
        <v>83318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"10/21/2020 17:49:58.712"</f>
        <v>10/21/2020 17:49:58.712</v>
      </c>
      <c r="C1392" t="str">
        <f t="shared" si="98"/>
        <v>FFDFD3C0</v>
      </c>
      <c r="D1392" t="s">
        <v>124</v>
      </c>
      <c r="E1392">
        <v>2</v>
      </c>
      <c r="H1392">
        <v>14</v>
      </c>
      <c r="I1392" t="s">
        <v>125</v>
      </c>
      <c r="J1392" t="s">
        <v>126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101"/>
        <v>17:50:06.641</v>
      </c>
      <c r="T1392" t="str">
        <f t="shared" si="101"/>
        <v>17:50:06.641</v>
      </c>
      <c r="U1392" t="str">
        <f t="shared" si="97"/>
        <v>A3E2C2</v>
      </c>
      <c r="V1392">
        <v>0</v>
      </c>
      <c r="W1392">
        <v>0</v>
      </c>
      <c r="X1392">
        <v>1</v>
      </c>
      <c r="Z1392">
        <v>0</v>
      </c>
      <c r="AA1392">
        <v>10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1</v>
      </c>
      <c r="AH1392">
        <v>0</v>
      </c>
      <c r="AI1392" t="s">
        <v>656</v>
      </c>
      <c r="AJ1392">
        <v>30.301409</v>
      </c>
      <c r="AK1392" t="s">
        <v>622</v>
      </c>
      <c r="AL1392">
        <v>-89.866083000000003</v>
      </c>
      <c r="AM1392">
        <v>100</v>
      </c>
      <c r="AN1392">
        <v>1200</v>
      </c>
      <c r="AO1392" t="s">
        <v>118</v>
      </c>
      <c r="AP1392">
        <v>5</v>
      </c>
      <c r="AQ1392">
        <v>140</v>
      </c>
      <c r="AR1392">
        <v>-320</v>
      </c>
      <c r="AZ1392">
        <v>1200</v>
      </c>
      <c r="BA1392">
        <v>1</v>
      </c>
      <c r="BB1392" t="str">
        <f t="shared" si="99"/>
        <v xml:space="preserve">N35DC   </v>
      </c>
      <c r="BC1392">
        <v>1</v>
      </c>
      <c r="BE1392">
        <v>0</v>
      </c>
      <c r="BF1392">
        <v>0</v>
      </c>
      <c r="BG1392">
        <v>0</v>
      </c>
      <c r="BH1392">
        <v>1250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"17:50:06.644"</f>
        <v>17:50:06.644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341</v>
      </c>
      <c r="CR1392">
        <v>0</v>
      </c>
      <c r="CW1392">
        <v>83318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"10/21/2020 17:49:58.712"</f>
        <v>10/21/2020 17:49:58.712</v>
      </c>
      <c r="C1393" t="str">
        <f t="shared" si="98"/>
        <v>FFDFD3C0</v>
      </c>
      <c r="D1393" t="s">
        <v>133</v>
      </c>
      <c r="E1393">
        <v>1</v>
      </c>
      <c r="F1393">
        <v>1001</v>
      </c>
      <c r="G1393" t="s">
        <v>114</v>
      </c>
      <c r="J1393" t="s">
        <v>134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101"/>
        <v>17:50:06.641</v>
      </c>
      <c r="T1393" t="str">
        <f t="shared" si="101"/>
        <v>17:50:06.641</v>
      </c>
      <c r="U1393" t="str">
        <f t="shared" si="97"/>
        <v>A3E2C2</v>
      </c>
      <c r="V1393">
        <v>0</v>
      </c>
      <c r="W1393">
        <v>0</v>
      </c>
      <c r="X1393">
        <v>1</v>
      </c>
      <c r="Z1393">
        <v>0</v>
      </c>
      <c r="AA1393">
        <v>10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1</v>
      </c>
      <c r="AH1393">
        <v>0</v>
      </c>
      <c r="AI1393" t="s">
        <v>656</v>
      </c>
      <c r="AJ1393">
        <v>30.301409</v>
      </c>
      <c r="AK1393" t="s">
        <v>622</v>
      </c>
      <c r="AL1393">
        <v>-89.866083000000003</v>
      </c>
      <c r="AM1393">
        <v>100</v>
      </c>
      <c r="AN1393">
        <v>1200</v>
      </c>
      <c r="AO1393" t="s">
        <v>118</v>
      </c>
      <c r="AP1393">
        <v>5</v>
      </c>
      <c r="AQ1393">
        <v>140</v>
      </c>
      <c r="AR1393">
        <v>-320</v>
      </c>
      <c r="AZ1393">
        <v>1200</v>
      </c>
      <c r="BA1393">
        <v>1</v>
      </c>
      <c r="BB1393" t="str">
        <f t="shared" si="99"/>
        <v xml:space="preserve">N35DC   </v>
      </c>
      <c r="BC1393">
        <v>1</v>
      </c>
      <c r="BE1393">
        <v>0</v>
      </c>
      <c r="BF1393">
        <v>0</v>
      </c>
      <c r="BG1393">
        <v>0</v>
      </c>
      <c r="BH1393">
        <v>1250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"17:50:06.644"</f>
        <v>17:50:06.644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341</v>
      </c>
      <c r="CR1393">
        <v>0</v>
      </c>
      <c r="CW1393">
        <v>83318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"10/21/2020 17:49:58.712"</f>
        <v>10/21/2020 17:49:58.712</v>
      </c>
      <c r="C1394" t="str">
        <f t="shared" si="98"/>
        <v>FFDFD3C0</v>
      </c>
      <c r="D1394" t="s">
        <v>128</v>
      </c>
      <c r="E1394">
        <v>9</v>
      </c>
      <c r="H1394">
        <v>257</v>
      </c>
      <c r="I1394" t="s">
        <v>129</v>
      </c>
      <c r="J1394" t="s">
        <v>126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101"/>
        <v>17:50:06.641</v>
      </c>
      <c r="T1394" t="str">
        <f t="shared" si="101"/>
        <v>17:50:06.641</v>
      </c>
      <c r="U1394" t="str">
        <f t="shared" si="97"/>
        <v>A3E2C2</v>
      </c>
      <c r="V1394">
        <v>0</v>
      </c>
      <c r="W1394">
        <v>0</v>
      </c>
      <c r="X1394">
        <v>1</v>
      </c>
      <c r="Z1394">
        <v>0</v>
      </c>
      <c r="AA1394">
        <v>10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1</v>
      </c>
      <c r="AH1394">
        <v>0</v>
      </c>
      <c r="AI1394" t="s">
        <v>656</v>
      </c>
      <c r="AJ1394">
        <v>30.301409</v>
      </c>
      <c r="AK1394" t="s">
        <v>622</v>
      </c>
      <c r="AL1394">
        <v>-89.866083000000003</v>
      </c>
      <c r="AM1394">
        <v>100</v>
      </c>
      <c r="AN1394">
        <v>1200</v>
      </c>
      <c r="AO1394" t="s">
        <v>118</v>
      </c>
      <c r="AP1394">
        <v>5</v>
      </c>
      <c r="AQ1394">
        <v>140</v>
      </c>
      <c r="AR1394">
        <v>-320</v>
      </c>
      <c r="AZ1394">
        <v>1200</v>
      </c>
      <c r="BA1394">
        <v>1</v>
      </c>
      <c r="BB1394" t="str">
        <f t="shared" si="99"/>
        <v xml:space="preserve">N35DC   </v>
      </c>
      <c r="BC1394">
        <v>1</v>
      </c>
      <c r="BE1394">
        <v>0</v>
      </c>
      <c r="BF1394">
        <v>0</v>
      </c>
      <c r="BG1394">
        <v>0</v>
      </c>
      <c r="BH1394">
        <v>1250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"17:50:06.644"</f>
        <v>17:50:06.644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341</v>
      </c>
      <c r="CR1394">
        <v>0</v>
      </c>
      <c r="CW1394">
        <v>83318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"10/21/2020 17:50:01.542"</f>
        <v>10/21/2020 17:50:01.542</v>
      </c>
      <c r="C1395" t="str">
        <f t="shared" si="98"/>
        <v>FFDFD3C0</v>
      </c>
      <c r="D1395" t="s">
        <v>130</v>
      </c>
      <c r="E1395">
        <v>3</v>
      </c>
      <c r="F1395">
        <v>2003</v>
      </c>
      <c r="G1395" t="s">
        <v>131</v>
      </c>
      <c r="J1395" t="s">
        <v>132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ref="S1395:T1399" si="102">"17:50:09.477"</f>
        <v>17:50:09.477</v>
      </c>
      <c r="T1395" t="str">
        <f t="shared" si="102"/>
        <v>17:50:09.477</v>
      </c>
      <c r="U1395" t="str">
        <f t="shared" si="97"/>
        <v>A3E2C2</v>
      </c>
      <c r="V1395">
        <v>0</v>
      </c>
      <c r="W1395">
        <v>0</v>
      </c>
      <c r="X1395">
        <v>1</v>
      </c>
      <c r="Z1395">
        <v>0</v>
      </c>
      <c r="AA1395">
        <v>10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1</v>
      </c>
      <c r="AH1395">
        <v>0</v>
      </c>
      <c r="AI1395" t="s">
        <v>657</v>
      </c>
      <c r="AJ1395">
        <v>30.303276</v>
      </c>
      <c r="AK1395" t="s">
        <v>622</v>
      </c>
      <c r="AL1395">
        <v>-89.866083000000003</v>
      </c>
      <c r="AM1395">
        <v>100</v>
      </c>
      <c r="AN1395">
        <v>1200</v>
      </c>
      <c r="AO1395" t="s">
        <v>118</v>
      </c>
      <c r="AP1395">
        <v>3</v>
      </c>
      <c r="AQ1395">
        <v>140</v>
      </c>
      <c r="AR1395">
        <v>-128</v>
      </c>
      <c r="AZ1395">
        <v>1200</v>
      </c>
      <c r="BA1395">
        <v>1</v>
      </c>
      <c r="BB1395" t="str">
        <f t="shared" si="99"/>
        <v xml:space="preserve">N35DC   </v>
      </c>
      <c r="BC1395">
        <v>1</v>
      </c>
      <c r="BE1395">
        <v>0</v>
      </c>
      <c r="BF1395">
        <v>0</v>
      </c>
      <c r="BG1395">
        <v>0</v>
      </c>
      <c r="BH1395">
        <v>1225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"17:50:09.479"</f>
        <v>17:50:09.479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341</v>
      </c>
      <c r="CR1395">
        <v>0</v>
      </c>
      <c r="CW1395">
        <v>85397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"10/21/2020 17:50:01.542"</f>
        <v>10/21/2020 17:50:01.542</v>
      </c>
      <c r="C1396" t="str">
        <f t="shared" si="98"/>
        <v>FFDFD3C0</v>
      </c>
      <c r="D1396" t="s">
        <v>113</v>
      </c>
      <c r="E1396">
        <v>4</v>
      </c>
      <c r="H1396">
        <v>162</v>
      </c>
      <c r="I1396" t="s">
        <v>114</v>
      </c>
      <c r="J1396" t="s">
        <v>115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102"/>
        <v>17:50:09.477</v>
      </c>
      <c r="T1396" t="str">
        <f t="shared" si="102"/>
        <v>17:50:09.477</v>
      </c>
      <c r="U1396" t="str">
        <f t="shared" si="97"/>
        <v>A3E2C2</v>
      </c>
      <c r="V1396">
        <v>0</v>
      </c>
      <c r="W1396">
        <v>0</v>
      </c>
      <c r="X1396">
        <v>1</v>
      </c>
      <c r="Z1396">
        <v>0</v>
      </c>
      <c r="AA1396">
        <v>10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1</v>
      </c>
      <c r="AH1396">
        <v>0</v>
      </c>
      <c r="AI1396" t="s">
        <v>657</v>
      </c>
      <c r="AJ1396">
        <v>30.303276</v>
      </c>
      <c r="AK1396" t="s">
        <v>622</v>
      </c>
      <c r="AL1396">
        <v>-89.866083000000003</v>
      </c>
      <c r="AM1396">
        <v>100</v>
      </c>
      <c r="AN1396">
        <v>1200</v>
      </c>
      <c r="AO1396" t="s">
        <v>118</v>
      </c>
      <c r="AP1396">
        <v>3</v>
      </c>
      <c r="AQ1396">
        <v>140</v>
      </c>
      <c r="AR1396">
        <v>-128</v>
      </c>
      <c r="AZ1396">
        <v>1200</v>
      </c>
      <c r="BA1396">
        <v>1</v>
      </c>
      <c r="BB1396" t="str">
        <f t="shared" si="99"/>
        <v xml:space="preserve">N35DC   </v>
      </c>
      <c r="BC1396">
        <v>1</v>
      </c>
      <c r="BE1396">
        <v>0</v>
      </c>
      <c r="BF1396">
        <v>0</v>
      </c>
      <c r="BG1396">
        <v>0</v>
      </c>
      <c r="BH1396">
        <v>1225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"17:50:09.479"</f>
        <v>17:50:09.479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341</v>
      </c>
      <c r="CR1396">
        <v>0</v>
      </c>
      <c r="CW1396">
        <v>85397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"10/21/2020 17:50:01.542"</f>
        <v>10/21/2020 17:50:01.542</v>
      </c>
      <c r="C1397" t="str">
        <f t="shared" si="98"/>
        <v>FFDFD3C0</v>
      </c>
      <c r="D1397" t="s">
        <v>124</v>
      </c>
      <c r="E1397">
        <v>2</v>
      </c>
      <c r="H1397">
        <v>14</v>
      </c>
      <c r="I1397" t="s">
        <v>125</v>
      </c>
      <c r="J1397" t="s">
        <v>126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102"/>
        <v>17:50:09.477</v>
      </c>
      <c r="T1397" t="str">
        <f t="shared" si="102"/>
        <v>17:50:09.477</v>
      </c>
      <c r="U1397" t="str">
        <f t="shared" si="97"/>
        <v>A3E2C2</v>
      </c>
      <c r="V1397">
        <v>0</v>
      </c>
      <c r="W1397">
        <v>0</v>
      </c>
      <c r="X1397">
        <v>1</v>
      </c>
      <c r="Z1397">
        <v>0</v>
      </c>
      <c r="AA1397">
        <v>10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1</v>
      </c>
      <c r="AH1397">
        <v>0</v>
      </c>
      <c r="AI1397" t="s">
        <v>657</v>
      </c>
      <c r="AJ1397">
        <v>30.303276</v>
      </c>
      <c r="AK1397" t="s">
        <v>622</v>
      </c>
      <c r="AL1397">
        <v>-89.866083000000003</v>
      </c>
      <c r="AM1397">
        <v>100</v>
      </c>
      <c r="AN1397">
        <v>1200</v>
      </c>
      <c r="AO1397" t="s">
        <v>118</v>
      </c>
      <c r="AP1397">
        <v>3</v>
      </c>
      <c r="AQ1397">
        <v>140</v>
      </c>
      <c r="AR1397">
        <v>-128</v>
      </c>
      <c r="AZ1397">
        <v>1200</v>
      </c>
      <c r="BA1397">
        <v>1</v>
      </c>
      <c r="BB1397" t="str">
        <f t="shared" si="99"/>
        <v xml:space="preserve">N35DC   </v>
      </c>
      <c r="BC1397">
        <v>1</v>
      </c>
      <c r="BE1397">
        <v>0</v>
      </c>
      <c r="BF1397">
        <v>0</v>
      </c>
      <c r="BG1397">
        <v>0</v>
      </c>
      <c r="BH1397">
        <v>1225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"17:50:09.479"</f>
        <v>17:50:09.479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341</v>
      </c>
      <c r="CR1397">
        <v>0</v>
      </c>
      <c r="CW1397">
        <v>85397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"10/21/2020 17:50:01.542"</f>
        <v>10/21/2020 17:50:01.542</v>
      </c>
      <c r="C1398" t="str">
        <f t="shared" si="98"/>
        <v>FFDFD3C0</v>
      </c>
      <c r="D1398" t="s">
        <v>133</v>
      </c>
      <c r="E1398">
        <v>1</v>
      </c>
      <c r="F1398">
        <v>1001</v>
      </c>
      <c r="G1398" t="s">
        <v>114</v>
      </c>
      <c r="J1398" t="s">
        <v>134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102"/>
        <v>17:50:09.477</v>
      </c>
      <c r="T1398" t="str">
        <f t="shared" si="102"/>
        <v>17:50:09.477</v>
      </c>
      <c r="U1398" t="str">
        <f t="shared" si="97"/>
        <v>A3E2C2</v>
      </c>
      <c r="V1398">
        <v>0</v>
      </c>
      <c r="W1398">
        <v>0</v>
      </c>
      <c r="X1398">
        <v>1</v>
      </c>
      <c r="Z1398">
        <v>0</v>
      </c>
      <c r="AA1398">
        <v>10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1</v>
      </c>
      <c r="AH1398">
        <v>0</v>
      </c>
      <c r="AI1398" t="s">
        <v>657</v>
      </c>
      <c r="AJ1398">
        <v>30.303276</v>
      </c>
      <c r="AK1398" t="s">
        <v>622</v>
      </c>
      <c r="AL1398">
        <v>-89.866083000000003</v>
      </c>
      <c r="AM1398">
        <v>100</v>
      </c>
      <c r="AN1398">
        <v>1200</v>
      </c>
      <c r="AO1398" t="s">
        <v>118</v>
      </c>
      <c r="AP1398">
        <v>3</v>
      </c>
      <c r="AQ1398">
        <v>140</v>
      </c>
      <c r="AR1398">
        <v>-128</v>
      </c>
      <c r="AZ1398">
        <v>1200</v>
      </c>
      <c r="BA1398">
        <v>1</v>
      </c>
      <c r="BB1398" t="str">
        <f t="shared" si="99"/>
        <v xml:space="preserve">N35DC   </v>
      </c>
      <c r="BC1398">
        <v>1</v>
      </c>
      <c r="BE1398">
        <v>0</v>
      </c>
      <c r="BF1398">
        <v>0</v>
      </c>
      <c r="BG1398">
        <v>0</v>
      </c>
      <c r="BH1398">
        <v>1225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"17:50:09.479"</f>
        <v>17:50:09.479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341</v>
      </c>
      <c r="CR1398">
        <v>0</v>
      </c>
      <c r="CW1398">
        <v>85397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"10/21/2020 17:50:01.542"</f>
        <v>10/21/2020 17:50:01.542</v>
      </c>
      <c r="C1399" t="str">
        <f t="shared" si="98"/>
        <v>FFDFD3C0</v>
      </c>
      <c r="D1399" t="s">
        <v>128</v>
      </c>
      <c r="E1399">
        <v>9</v>
      </c>
      <c r="H1399">
        <v>257</v>
      </c>
      <c r="I1399" t="s">
        <v>129</v>
      </c>
      <c r="J1399" t="s">
        <v>126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102"/>
        <v>17:50:09.477</v>
      </c>
      <c r="T1399" t="str">
        <f t="shared" si="102"/>
        <v>17:50:09.477</v>
      </c>
      <c r="U1399" t="str">
        <f t="shared" si="97"/>
        <v>A3E2C2</v>
      </c>
      <c r="V1399">
        <v>0</v>
      </c>
      <c r="W1399">
        <v>0</v>
      </c>
      <c r="X1399">
        <v>1</v>
      </c>
      <c r="Z1399">
        <v>0</v>
      </c>
      <c r="AA1399">
        <v>10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1</v>
      </c>
      <c r="AH1399">
        <v>0</v>
      </c>
      <c r="AI1399" t="s">
        <v>657</v>
      </c>
      <c r="AJ1399">
        <v>30.303276</v>
      </c>
      <c r="AK1399" t="s">
        <v>622</v>
      </c>
      <c r="AL1399">
        <v>-89.866083000000003</v>
      </c>
      <c r="AM1399">
        <v>100</v>
      </c>
      <c r="AN1399">
        <v>1200</v>
      </c>
      <c r="AO1399" t="s">
        <v>118</v>
      </c>
      <c r="AP1399">
        <v>3</v>
      </c>
      <c r="AQ1399">
        <v>140</v>
      </c>
      <c r="AR1399">
        <v>-128</v>
      </c>
      <c r="AZ1399">
        <v>1200</v>
      </c>
      <c r="BA1399">
        <v>1</v>
      </c>
      <c r="BB1399" t="str">
        <f t="shared" si="99"/>
        <v xml:space="preserve">N35DC   </v>
      </c>
      <c r="BC1399">
        <v>1</v>
      </c>
      <c r="BE1399">
        <v>0</v>
      </c>
      <c r="BF1399">
        <v>0</v>
      </c>
      <c r="BG1399">
        <v>0</v>
      </c>
      <c r="BH1399">
        <v>1225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"17:50:09.479"</f>
        <v>17:50:09.479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341</v>
      </c>
      <c r="CR1399">
        <v>0</v>
      </c>
      <c r="CW1399">
        <v>85397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"10/21/2020 17:50:02.706"</f>
        <v>10/21/2020 17:50:02.706</v>
      </c>
      <c r="C1400" t="str">
        <f t="shared" si="98"/>
        <v>FFDFD3C0</v>
      </c>
      <c r="D1400" t="s">
        <v>130</v>
      </c>
      <c r="E1400">
        <v>3</v>
      </c>
      <c r="F1400">
        <v>2003</v>
      </c>
      <c r="G1400" t="s">
        <v>131</v>
      </c>
      <c r="J1400" t="s">
        <v>132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"17:50:10.602"</f>
        <v>17:50:10.602</v>
      </c>
      <c r="T1400" t="str">
        <f>"17:50:10.402"</f>
        <v>17:50:10.402</v>
      </c>
      <c r="U1400" t="str">
        <f t="shared" si="97"/>
        <v>A3E2C2</v>
      </c>
      <c r="V1400">
        <v>0</v>
      </c>
      <c r="W1400">
        <v>0</v>
      </c>
      <c r="X1400">
        <v>1</v>
      </c>
      <c r="Z1400">
        <v>0</v>
      </c>
      <c r="AA1400">
        <v>10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1</v>
      </c>
      <c r="AH1400">
        <v>0</v>
      </c>
      <c r="AI1400" t="s">
        <v>658</v>
      </c>
      <c r="AJ1400">
        <v>30.303961999999999</v>
      </c>
      <c r="AK1400" t="s">
        <v>624</v>
      </c>
      <c r="AL1400">
        <v>-89.866017999999997</v>
      </c>
      <c r="AM1400">
        <v>100</v>
      </c>
      <c r="AN1400">
        <v>1200</v>
      </c>
      <c r="AO1400" t="s">
        <v>118</v>
      </c>
      <c r="AP1400">
        <v>2</v>
      </c>
      <c r="AQ1400">
        <v>140</v>
      </c>
      <c r="AR1400">
        <v>-192</v>
      </c>
      <c r="AZ1400">
        <v>1200</v>
      </c>
      <c r="BA1400">
        <v>1</v>
      </c>
      <c r="BB1400" t="str">
        <f t="shared" si="99"/>
        <v xml:space="preserve">N35DC   </v>
      </c>
      <c r="BC1400">
        <v>1</v>
      </c>
      <c r="BE1400">
        <v>0</v>
      </c>
      <c r="BF1400">
        <v>0</v>
      </c>
      <c r="BG1400">
        <v>0</v>
      </c>
      <c r="BH1400">
        <v>1225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"17:50:10.604"</f>
        <v>17:50:10.604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16</v>
      </c>
      <c r="CR1400">
        <v>3</v>
      </c>
      <c r="CW1400">
        <v>408994</v>
      </c>
      <c r="CY1400">
        <v>1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"10/21/2020 17:50:02.706"</f>
        <v>10/21/2020 17:50:02.706</v>
      </c>
      <c r="C1401" t="str">
        <f t="shared" si="98"/>
        <v>FFDFD3C0</v>
      </c>
      <c r="D1401" t="s">
        <v>113</v>
      </c>
      <c r="E1401">
        <v>4</v>
      </c>
      <c r="H1401">
        <v>162</v>
      </c>
      <c r="I1401" t="s">
        <v>114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"17:50:10.602"</f>
        <v>17:50:10.602</v>
      </c>
      <c r="T1401" t="str">
        <f>"17:50:10.402"</f>
        <v>17:50:10.402</v>
      </c>
      <c r="U1401" t="str">
        <f t="shared" si="97"/>
        <v>A3E2C2</v>
      </c>
      <c r="V1401">
        <v>0</v>
      </c>
      <c r="W1401">
        <v>0</v>
      </c>
      <c r="X1401">
        <v>1</v>
      </c>
      <c r="Z1401">
        <v>0</v>
      </c>
      <c r="AA1401">
        <v>10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1</v>
      </c>
      <c r="AH1401">
        <v>0</v>
      </c>
      <c r="AI1401" t="s">
        <v>658</v>
      </c>
      <c r="AJ1401">
        <v>30.303961999999999</v>
      </c>
      <c r="AK1401" t="s">
        <v>624</v>
      </c>
      <c r="AL1401">
        <v>-89.866017999999997</v>
      </c>
      <c r="AM1401">
        <v>100</v>
      </c>
      <c r="AN1401">
        <v>1200</v>
      </c>
      <c r="AO1401" t="s">
        <v>118</v>
      </c>
      <c r="AP1401">
        <v>2</v>
      </c>
      <c r="AQ1401">
        <v>140</v>
      </c>
      <c r="AR1401">
        <v>-192</v>
      </c>
      <c r="AZ1401">
        <v>1200</v>
      </c>
      <c r="BA1401">
        <v>1</v>
      </c>
      <c r="BB1401" t="str">
        <f t="shared" si="99"/>
        <v xml:space="preserve">N35DC   </v>
      </c>
      <c r="BC1401">
        <v>1</v>
      </c>
      <c r="BE1401">
        <v>0</v>
      </c>
      <c r="BF1401">
        <v>0</v>
      </c>
      <c r="BG1401">
        <v>0</v>
      </c>
      <c r="BH1401">
        <v>1225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"17:50:10.604"</f>
        <v>17:50:10.604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16</v>
      </c>
      <c r="CR1401">
        <v>3</v>
      </c>
      <c r="CW1401">
        <v>408994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"10/21/2020 17:50:02.706"</f>
        <v>10/21/2020 17:50:02.706</v>
      </c>
      <c r="C1402" t="str">
        <f t="shared" si="98"/>
        <v>FFDFD3C0</v>
      </c>
      <c r="D1402" t="s">
        <v>133</v>
      </c>
      <c r="E1402">
        <v>1</v>
      </c>
      <c r="F1402">
        <v>1001</v>
      </c>
      <c r="G1402" t="s">
        <v>114</v>
      </c>
      <c r="J1402" t="s">
        <v>134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"17:50:10.602"</f>
        <v>17:50:10.602</v>
      </c>
      <c r="T1402" t="str">
        <f>"17:50:10.402"</f>
        <v>17:50:10.402</v>
      </c>
      <c r="U1402" t="str">
        <f t="shared" si="97"/>
        <v>A3E2C2</v>
      </c>
      <c r="V1402">
        <v>0</v>
      </c>
      <c r="W1402">
        <v>0</v>
      </c>
      <c r="X1402">
        <v>1</v>
      </c>
      <c r="Z1402">
        <v>0</v>
      </c>
      <c r="AA1402">
        <v>10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1</v>
      </c>
      <c r="AH1402">
        <v>0</v>
      </c>
      <c r="AI1402" t="s">
        <v>658</v>
      </c>
      <c r="AJ1402">
        <v>30.303961999999999</v>
      </c>
      <c r="AK1402" t="s">
        <v>624</v>
      </c>
      <c r="AL1402">
        <v>-89.866017999999997</v>
      </c>
      <c r="AM1402">
        <v>100</v>
      </c>
      <c r="AN1402">
        <v>1200</v>
      </c>
      <c r="AO1402" t="s">
        <v>118</v>
      </c>
      <c r="AP1402">
        <v>2</v>
      </c>
      <c r="AQ1402">
        <v>140</v>
      </c>
      <c r="AR1402">
        <v>-192</v>
      </c>
      <c r="AZ1402">
        <v>1200</v>
      </c>
      <c r="BA1402">
        <v>1</v>
      </c>
      <c r="BB1402" t="str">
        <f t="shared" si="99"/>
        <v xml:space="preserve">N35DC   </v>
      </c>
      <c r="BC1402">
        <v>1</v>
      </c>
      <c r="BE1402">
        <v>0</v>
      </c>
      <c r="BF1402">
        <v>0</v>
      </c>
      <c r="BG1402">
        <v>0</v>
      </c>
      <c r="BH1402">
        <v>1225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"17:50:10.604"</f>
        <v>17:50:10.604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6</v>
      </c>
      <c r="CP1402" t="s">
        <v>119</v>
      </c>
      <c r="CQ1402">
        <v>16</v>
      </c>
      <c r="CR1402">
        <v>3</v>
      </c>
      <c r="CW1402">
        <v>408994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"10/21/2020 17:50:02.706"</f>
        <v>10/21/2020 17:50:02.706</v>
      </c>
      <c r="C1403" t="str">
        <f t="shared" si="98"/>
        <v>FFDFD3C0</v>
      </c>
      <c r="D1403" t="s">
        <v>124</v>
      </c>
      <c r="E1403">
        <v>2</v>
      </c>
      <c r="H1403">
        <v>14</v>
      </c>
      <c r="I1403" t="s">
        <v>125</v>
      </c>
      <c r="J1403" t="s">
        <v>126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"17:50:10.602"</f>
        <v>17:50:10.602</v>
      </c>
      <c r="T1403" t="str">
        <f>"17:50:10.402"</f>
        <v>17:50:10.402</v>
      </c>
      <c r="U1403" t="str">
        <f t="shared" si="97"/>
        <v>A3E2C2</v>
      </c>
      <c r="V1403">
        <v>0</v>
      </c>
      <c r="W1403">
        <v>0</v>
      </c>
      <c r="X1403">
        <v>1</v>
      </c>
      <c r="Z1403">
        <v>0</v>
      </c>
      <c r="AA1403">
        <v>10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1</v>
      </c>
      <c r="AH1403">
        <v>0</v>
      </c>
      <c r="AI1403" t="s">
        <v>658</v>
      </c>
      <c r="AJ1403">
        <v>30.303961999999999</v>
      </c>
      <c r="AK1403" t="s">
        <v>624</v>
      </c>
      <c r="AL1403">
        <v>-89.866017999999997</v>
      </c>
      <c r="AM1403">
        <v>100</v>
      </c>
      <c r="AN1403">
        <v>1200</v>
      </c>
      <c r="AO1403" t="s">
        <v>118</v>
      </c>
      <c r="AP1403">
        <v>2</v>
      </c>
      <c r="AQ1403">
        <v>140</v>
      </c>
      <c r="AR1403">
        <v>-192</v>
      </c>
      <c r="AZ1403">
        <v>1200</v>
      </c>
      <c r="BA1403">
        <v>1</v>
      </c>
      <c r="BB1403" t="str">
        <f t="shared" si="99"/>
        <v xml:space="preserve">N35DC   </v>
      </c>
      <c r="BC1403">
        <v>1</v>
      </c>
      <c r="BE1403">
        <v>0</v>
      </c>
      <c r="BF1403">
        <v>0</v>
      </c>
      <c r="BG1403">
        <v>0</v>
      </c>
      <c r="BH1403">
        <v>1225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"17:50:10.604"</f>
        <v>17:50:10.604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16</v>
      </c>
      <c r="CR1403">
        <v>3</v>
      </c>
      <c r="CW1403">
        <v>408994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"10/21/2020 17:50:02.706"</f>
        <v>10/21/2020 17:50:02.706</v>
      </c>
      <c r="C1404" t="str">
        <f t="shared" si="98"/>
        <v>FFDFD3C0</v>
      </c>
      <c r="D1404" t="s">
        <v>128</v>
      </c>
      <c r="E1404">
        <v>9</v>
      </c>
      <c r="H1404">
        <v>257</v>
      </c>
      <c r="I1404" t="s">
        <v>129</v>
      </c>
      <c r="J1404" t="s">
        <v>126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"17:50:10.602"</f>
        <v>17:50:10.602</v>
      </c>
      <c r="T1404" t="str">
        <f>"17:50:10.402"</f>
        <v>17:50:10.402</v>
      </c>
      <c r="U1404" t="str">
        <f t="shared" si="97"/>
        <v>A3E2C2</v>
      </c>
      <c r="V1404">
        <v>0</v>
      </c>
      <c r="W1404">
        <v>0</v>
      </c>
      <c r="X1404">
        <v>1</v>
      </c>
      <c r="Z1404">
        <v>0</v>
      </c>
      <c r="AA1404">
        <v>10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1</v>
      </c>
      <c r="AH1404">
        <v>0</v>
      </c>
      <c r="AI1404" t="s">
        <v>658</v>
      </c>
      <c r="AJ1404">
        <v>30.303961999999999</v>
      </c>
      <c r="AK1404" t="s">
        <v>624</v>
      </c>
      <c r="AL1404">
        <v>-89.866017999999997</v>
      </c>
      <c r="AM1404">
        <v>100</v>
      </c>
      <c r="AN1404">
        <v>1200</v>
      </c>
      <c r="AO1404" t="s">
        <v>118</v>
      </c>
      <c r="AP1404">
        <v>2</v>
      </c>
      <c r="AQ1404">
        <v>140</v>
      </c>
      <c r="AR1404">
        <v>-192</v>
      </c>
      <c r="AZ1404">
        <v>1200</v>
      </c>
      <c r="BA1404">
        <v>1</v>
      </c>
      <c r="BB1404" t="str">
        <f t="shared" si="99"/>
        <v xml:space="preserve">N35DC   </v>
      </c>
      <c r="BC1404">
        <v>1</v>
      </c>
      <c r="BE1404">
        <v>0</v>
      </c>
      <c r="BF1404">
        <v>0</v>
      </c>
      <c r="BG1404">
        <v>0</v>
      </c>
      <c r="BH1404">
        <v>1225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"17:50:10.604"</f>
        <v>17:50:10.604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16</v>
      </c>
      <c r="CR1404">
        <v>3</v>
      </c>
      <c r="CW1404">
        <v>408994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"10/21/2020 17:50:05.875"</f>
        <v>10/21/2020 17:50:05.875</v>
      </c>
      <c r="C1405" t="str">
        <f t="shared" si="98"/>
        <v>FFDFD3C0</v>
      </c>
      <c r="D1405" t="s">
        <v>128</v>
      </c>
      <c r="E1405">
        <v>9</v>
      </c>
      <c r="H1405">
        <v>257</v>
      </c>
      <c r="I1405" t="s">
        <v>129</v>
      </c>
      <c r="J1405" t="s">
        <v>126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"17:50:13.781"</f>
        <v>17:50:13.781</v>
      </c>
      <c r="T1405" t="str">
        <f>"17:50:13.581"</f>
        <v>17:50:13.581</v>
      </c>
      <c r="U1405" t="str">
        <f t="shared" si="97"/>
        <v>A3E2C2</v>
      </c>
      <c r="V1405">
        <v>0</v>
      </c>
      <c r="W1405">
        <v>0</v>
      </c>
      <c r="X1405">
        <v>1</v>
      </c>
      <c r="Z1405">
        <v>0</v>
      </c>
      <c r="AA1405">
        <v>10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1</v>
      </c>
      <c r="AH1405">
        <v>0</v>
      </c>
      <c r="AI1405" t="s">
        <v>659</v>
      </c>
      <c r="AJ1405">
        <v>30.306021999999999</v>
      </c>
      <c r="AK1405" t="s">
        <v>624</v>
      </c>
      <c r="AL1405">
        <v>-89.866017999999997</v>
      </c>
      <c r="AM1405">
        <v>100</v>
      </c>
      <c r="AN1405">
        <v>1200</v>
      </c>
      <c r="AO1405" t="s">
        <v>118</v>
      </c>
      <c r="AP1405">
        <v>-1</v>
      </c>
      <c r="AQ1405">
        <v>139</v>
      </c>
      <c r="AR1405">
        <v>-320</v>
      </c>
      <c r="AZ1405">
        <v>1200</v>
      </c>
      <c r="BA1405">
        <v>1</v>
      </c>
      <c r="BB1405" t="str">
        <f t="shared" si="99"/>
        <v xml:space="preserve">N35DC   </v>
      </c>
      <c r="BC1405">
        <v>1</v>
      </c>
      <c r="BE1405">
        <v>0</v>
      </c>
      <c r="BF1405">
        <v>0</v>
      </c>
      <c r="BG1405">
        <v>0</v>
      </c>
      <c r="BH1405">
        <v>1200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"17:50:13.784"</f>
        <v>17:50:13.784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16</v>
      </c>
      <c r="CR1405">
        <v>0</v>
      </c>
      <c r="CW1405">
        <v>5750992</v>
      </c>
      <c r="CY1405">
        <v>1</v>
      </c>
      <c r="CZ1405">
        <v>0</v>
      </c>
      <c r="DA1405">
        <v>0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"10/21/2020 17:50:05.875"</f>
        <v>10/21/2020 17:50:05.875</v>
      </c>
      <c r="C1406" t="str">
        <f t="shared" si="98"/>
        <v>FFDFD3C0</v>
      </c>
      <c r="D1406" t="s">
        <v>130</v>
      </c>
      <c r="E1406">
        <v>3</v>
      </c>
      <c r="F1406">
        <v>2003</v>
      </c>
      <c r="G1406" t="s">
        <v>131</v>
      </c>
      <c r="J1406" t="s">
        <v>132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"17:50:13.781"</f>
        <v>17:50:13.781</v>
      </c>
      <c r="T1406" t="str">
        <f>"17:50:13.581"</f>
        <v>17:50:13.581</v>
      </c>
      <c r="U1406" t="str">
        <f t="shared" si="97"/>
        <v>A3E2C2</v>
      </c>
      <c r="V1406">
        <v>0</v>
      </c>
      <c r="W1406">
        <v>0</v>
      </c>
      <c r="X1406">
        <v>1</v>
      </c>
      <c r="Z1406">
        <v>0</v>
      </c>
      <c r="AA1406">
        <v>10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1</v>
      </c>
      <c r="AH1406">
        <v>0</v>
      </c>
      <c r="AI1406" t="s">
        <v>659</v>
      </c>
      <c r="AJ1406">
        <v>30.306021999999999</v>
      </c>
      <c r="AK1406" t="s">
        <v>624</v>
      </c>
      <c r="AL1406">
        <v>-89.866017999999997</v>
      </c>
      <c r="AM1406">
        <v>100</v>
      </c>
      <c r="AN1406">
        <v>1200</v>
      </c>
      <c r="AO1406" t="s">
        <v>118</v>
      </c>
      <c r="AP1406">
        <v>-1</v>
      </c>
      <c r="AQ1406">
        <v>139</v>
      </c>
      <c r="AR1406">
        <v>-320</v>
      </c>
      <c r="AZ1406">
        <v>1200</v>
      </c>
      <c r="BA1406">
        <v>1</v>
      </c>
      <c r="BB1406" t="str">
        <f t="shared" si="99"/>
        <v xml:space="preserve">N35DC   </v>
      </c>
      <c r="BC1406">
        <v>1</v>
      </c>
      <c r="BE1406">
        <v>0</v>
      </c>
      <c r="BF1406">
        <v>0</v>
      </c>
      <c r="BG1406">
        <v>0</v>
      </c>
      <c r="BH1406">
        <v>1200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"17:50:13.784"</f>
        <v>17:50:13.784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16</v>
      </c>
      <c r="CR1406">
        <v>0</v>
      </c>
      <c r="CW1406">
        <v>5750992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"10/21/2020 17:50:05.875"</f>
        <v>10/21/2020 17:50:05.875</v>
      </c>
      <c r="C1407" t="str">
        <f t="shared" si="98"/>
        <v>FFDFD3C0</v>
      </c>
      <c r="D1407" t="s">
        <v>133</v>
      </c>
      <c r="E1407">
        <v>1</v>
      </c>
      <c r="F1407">
        <v>1001</v>
      </c>
      <c r="G1407" t="s">
        <v>114</v>
      </c>
      <c r="J1407" t="s">
        <v>134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"17:50:13.781"</f>
        <v>17:50:13.781</v>
      </c>
      <c r="T1407" t="str">
        <f>"17:50:13.581"</f>
        <v>17:50:13.581</v>
      </c>
      <c r="U1407" t="str">
        <f t="shared" si="97"/>
        <v>A3E2C2</v>
      </c>
      <c r="V1407">
        <v>0</v>
      </c>
      <c r="W1407">
        <v>0</v>
      </c>
      <c r="X1407">
        <v>1</v>
      </c>
      <c r="Z1407">
        <v>0</v>
      </c>
      <c r="AA1407">
        <v>10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1</v>
      </c>
      <c r="AH1407">
        <v>0</v>
      </c>
      <c r="AI1407" t="s">
        <v>659</v>
      </c>
      <c r="AJ1407">
        <v>30.306021999999999</v>
      </c>
      <c r="AK1407" t="s">
        <v>624</v>
      </c>
      <c r="AL1407">
        <v>-89.866017999999997</v>
      </c>
      <c r="AM1407">
        <v>100</v>
      </c>
      <c r="AN1407">
        <v>1200</v>
      </c>
      <c r="AO1407" t="s">
        <v>118</v>
      </c>
      <c r="AP1407">
        <v>-1</v>
      </c>
      <c r="AQ1407">
        <v>139</v>
      </c>
      <c r="AR1407">
        <v>-320</v>
      </c>
      <c r="AZ1407">
        <v>1200</v>
      </c>
      <c r="BA1407">
        <v>1</v>
      </c>
      <c r="BB1407" t="str">
        <f t="shared" si="99"/>
        <v xml:space="preserve">N35DC   </v>
      </c>
      <c r="BC1407">
        <v>1</v>
      </c>
      <c r="BE1407">
        <v>0</v>
      </c>
      <c r="BF1407">
        <v>0</v>
      </c>
      <c r="BG1407">
        <v>0</v>
      </c>
      <c r="BH1407">
        <v>1200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"17:50:13.784"</f>
        <v>17:50:13.784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6</v>
      </c>
      <c r="CP1407" t="s">
        <v>119</v>
      </c>
      <c r="CQ1407">
        <v>16</v>
      </c>
      <c r="CR1407">
        <v>0</v>
      </c>
      <c r="CW1407">
        <v>5750992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"10/21/2020 17:50:05.875"</f>
        <v>10/21/2020 17:50:05.875</v>
      </c>
      <c r="C1408" t="str">
        <f t="shared" si="98"/>
        <v>FFDFD3C0</v>
      </c>
      <c r="D1408" t="s">
        <v>113</v>
      </c>
      <c r="E1408">
        <v>4</v>
      </c>
      <c r="H1408">
        <v>162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"17:50:13.781"</f>
        <v>17:50:13.781</v>
      </c>
      <c r="T1408" t="str">
        <f>"17:50:13.581"</f>
        <v>17:50:13.581</v>
      </c>
      <c r="U1408" t="str">
        <f t="shared" si="97"/>
        <v>A3E2C2</v>
      </c>
      <c r="V1408">
        <v>0</v>
      </c>
      <c r="W1408">
        <v>0</v>
      </c>
      <c r="X1408">
        <v>1</v>
      </c>
      <c r="Z1408">
        <v>0</v>
      </c>
      <c r="AA1408">
        <v>10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1</v>
      </c>
      <c r="AH1408">
        <v>0</v>
      </c>
      <c r="AI1408" t="s">
        <v>659</v>
      </c>
      <c r="AJ1408">
        <v>30.306021999999999</v>
      </c>
      <c r="AK1408" t="s">
        <v>624</v>
      </c>
      <c r="AL1408">
        <v>-89.866017999999997</v>
      </c>
      <c r="AM1408">
        <v>100</v>
      </c>
      <c r="AN1408">
        <v>1200</v>
      </c>
      <c r="AO1408" t="s">
        <v>118</v>
      </c>
      <c r="AP1408">
        <v>-1</v>
      </c>
      <c r="AQ1408">
        <v>139</v>
      </c>
      <c r="AR1408">
        <v>-320</v>
      </c>
      <c r="AZ1408">
        <v>1200</v>
      </c>
      <c r="BA1408">
        <v>1</v>
      </c>
      <c r="BB1408" t="str">
        <f t="shared" si="99"/>
        <v xml:space="preserve">N35DC   </v>
      </c>
      <c r="BC1408">
        <v>1</v>
      </c>
      <c r="BE1408">
        <v>0</v>
      </c>
      <c r="BF1408">
        <v>0</v>
      </c>
      <c r="BG1408">
        <v>0</v>
      </c>
      <c r="BH1408">
        <v>1200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"17:50:13.784"</f>
        <v>17:50:13.784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6</v>
      </c>
      <c r="CP1408" t="s">
        <v>119</v>
      </c>
      <c r="CQ1408">
        <v>16</v>
      </c>
      <c r="CR1408">
        <v>0</v>
      </c>
      <c r="CW1408">
        <v>5750992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"10/21/2020 17:50:05.875"</f>
        <v>10/21/2020 17:50:05.875</v>
      </c>
      <c r="C1409" t="str">
        <f t="shared" si="98"/>
        <v>FFDFD3C0</v>
      </c>
      <c r="D1409" t="s">
        <v>124</v>
      </c>
      <c r="E1409">
        <v>2</v>
      </c>
      <c r="H1409">
        <v>14</v>
      </c>
      <c r="I1409" t="s">
        <v>125</v>
      </c>
      <c r="J1409" t="s">
        <v>126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"17:50:13.781"</f>
        <v>17:50:13.781</v>
      </c>
      <c r="T1409" t="str">
        <f>"17:50:13.581"</f>
        <v>17:50:13.581</v>
      </c>
      <c r="U1409" t="str">
        <f t="shared" si="97"/>
        <v>A3E2C2</v>
      </c>
      <c r="V1409">
        <v>0</v>
      </c>
      <c r="W1409">
        <v>0</v>
      </c>
      <c r="X1409">
        <v>1</v>
      </c>
      <c r="Z1409">
        <v>0</v>
      </c>
      <c r="AA1409">
        <v>10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1</v>
      </c>
      <c r="AH1409">
        <v>0</v>
      </c>
      <c r="AI1409" t="s">
        <v>659</v>
      </c>
      <c r="AJ1409">
        <v>30.306021999999999</v>
      </c>
      <c r="AK1409" t="s">
        <v>624</v>
      </c>
      <c r="AL1409">
        <v>-89.866017999999997</v>
      </c>
      <c r="AM1409">
        <v>100</v>
      </c>
      <c r="AN1409">
        <v>1200</v>
      </c>
      <c r="AO1409" t="s">
        <v>118</v>
      </c>
      <c r="AP1409">
        <v>-1</v>
      </c>
      <c r="AQ1409">
        <v>139</v>
      </c>
      <c r="AR1409">
        <v>-320</v>
      </c>
      <c r="AZ1409">
        <v>1200</v>
      </c>
      <c r="BA1409">
        <v>1</v>
      </c>
      <c r="BB1409" t="str">
        <f t="shared" si="99"/>
        <v xml:space="preserve">N35DC   </v>
      </c>
      <c r="BC1409">
        <v>1</v>
      </c>
      <c r="BE1409">
        <v>0</v>
      </c>
      <c r="BF1409">
        <v>0</v>
      </c>
      <c r="BG1409">
        <v>0</v>
      </c>
      <c r="BH1409">
        <v>1200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"17:50:13.784"</f>
        <v>17:50:13.784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16</v>
      </c>
      <c r="CR1409">
        <v>0</v>
      </c>
      <c r="CW1409">
        <v>5750992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"10/21/2020 17:50:06.710"</f>
        <v>10/21/2020 17:50:06.710</v>
      </c>
      <c r="C1410" t="str">
        <f t="shared" si="98"/>
        <v>FFDFD3C0</v>
      </c>
      <c r="D1410" t="s">
        <v>113</v>
      </c>
      <c r="E1410">
        <v>4</v>
      </c>
      <c r="H1410">
        <v>162</v>
      </c>
      <c r="I1410" t="s">
        <v>114</v>
      </c>
      <c r="J1410" t="s">
        <v>115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"17:50:14.633"</f>
        <v>17:50:14.633</v>
      </c>
      <c r="T1410" t="str">
        <f>"17:50:14.533"</f>
        <v>17:50:14.533</v>
      </c>
      <c r="U1410" t="str">
        <f t="shared" ref="U1410:U1473" si="103">"A3E2C2"</f>
        <v>A3E2C2</v>
      </c>
      <c r="V1410">
        <v>0</v>
      </c>
      <c r="W1410">
        <v>0</v>
      </c>
      <c r="X1410">
        <v>1</v>
      </c>
      <c r="Z1410">
        <v>0</v>
      </c>
      <c r="AA1410">
        <v>10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1</v>
      </c>
      <c r="AH1410">
        <v>0</v>
      </c>
      <c r="AI1410" t="s">
        <v>660</v>
      </c>
      <c r="AJ1410">
        <v>30.30658</v>
      </c>
      <c r="AK1410" t="s">
        <v>624</v>
      </c>
      <c r="AL1410">
        <v>-89.866017999999997</v>
      </c>
      <c r="AM1410">
        <v>100</v>
      </c>
      <c r="AN1410">
        <v>1200</v>
      </c>
      <c r="AO1410" t="s">
        <v>118</v>
      </c>
      <c r="AP1410">
        <v>-3</v>
      </c>
      <c r="AQ1410">
        <v>139</v>
      </c>
      <c r="AR1410">
        <v>-256</v>
      </c>
      <c r="AZ1410">
        <v>1200</v>
      </c>
      <c r="BA1410">
        <v>1</v>
      </c>
      <c r="BB1410" t="str">
        <f t="shared" si="99"/>
        <v xml:space="preserve">N35DC   </v>
      </c>
      <c r="BC1410">
        <v>1</v>
      </c>
      <c r="BE1410">
        <v>0</v>
      </c>
      <c r="BF1410">
        <v>0</v>
      </c>
      <c r="BG1410">
        <v>0</v>
      </c>
      <c r="BH1410">
        <v>1200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"17:50:14.639"</f>
        <v>17:50:14.639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341</v>
      </c>
      <c r="CR1410">
        <v>0</v>
      </c>
      <c r="CW1410">
        <v>89150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"10/21/2020 17:50:06.710"</f>
        <v>10/21/2020 17:50:06.710</v>
      </c>
      <c r="C1411" t="str">
        <f t="shared" si="98"/>
        <v>FFDFD3C0</v>
      </c>
      <c r="D1411" t="s">
        <v>124</v>
      </c>
      <c r="E1411">
        <v>2</v>
      </c>
      <c r="H1411">
        <v>14</v>
      </c>
      <c r="I1411" t="s">
        <v>125</v>
      </c>
      <c r="J1411" t="s">
        <v>126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"17:50:14.633"</f>
        <v>17:50:14.633</v>
      </c>
      <c r="T1411" t="str">
        <f>"17:50:14.533"</f>
        <v>17:50:14.533</v>
      </c>
      <c r="U1411" t="str">
        <f t="shared" si="103"/>
        <v>A3E2C2</v>
      </c>
      <c r="V1411">
        <v>0</v>
      </c>
      <c r="W1411">
        <v>0</v>
      </c>
      <c r="X1411">
        <v>1</v>
      </c>
      <c r="Z1411">
        <v>0</v>
      </c>
      <c r="AA1411">
        <v>10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1</v>
      </c>
      <c r="AH1411">
        <v>0</v>
      </c>
      <c r="AI1411" t="s">
        <v>660</v>
      </c>
      <c r="AJ1411">
        <v>30.30658</v>
      </c>
      <c r="AK1411" t="s">
        <v>624</v>
      </c>
      <c r="AL1411">
        <v>-89.866017999999997</v>
      </c>
      <c r="AM1411">
        <v>100</v>
      </c>
      <c r="AN1411">
        <v>1200</v>
      </c>
      <c r="AO1411" t="s">
        <v>118</v>
      </c>
      <c r="AP1411">
        <v>-3</v>
      </c>
      <c r="AQ1411">
        <v>139</v>
      </c>
      <c r="AR1411">
        <v>-256</v>
      </c>
      <c r="AZ1411">
        <v>1200</v>
      </c>
      <c r="BA1411">
        <v>1</v>
      </c>
      <c r="BB1411" t="str">
        <f t="shared" si="99"/>
        <v xml:space="preserve">N35DC   </v>
      </c>
      <c r="BC1411">
        <v>1</v>
      </c>
      <c r="BE1411">
        <v>0</v>
      </c>
      <c r="BF1411">
        <v>0</v>
      </c>
      <c r="BG1411">
        <v>0</v>
      </c>
      <c r="BH1411">
        <v>1200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"17:50:14.639"</f>
        <v>17:50:14.639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341</v>
      </c>
      <c r="CR1411">
        <v>0</v>
      </c>
      <c r="CW1411">
        <v>89150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"10/21/2020 17:50:06.710"</f>
        <v>10/21/2020 17:50:06.710</v>
      </c>
      <c r="C1412" t="str">
        <f t="shared" si="98"/>
        <v>FFDFD3C0</v>
      </c>
      <c r="D1412" t="s">
        <v>128</v>
      </c>
      <c r="E1412">
        <v>9</v>
      </c>
      <c r="H1412">
        <v>257</v>
      </c>
      <c r="I1412" t="s">
        <v>129</v>
      </c>
      <c r="J1412" t="s">
        <v>126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"17:50:14.633"</f>
        <v>17:50:14.633</v>
      </c>
      <c r="T1412" t="str">
        <f>"17:50:14.533"</f>
        <v>17:50:14.533</v>
      </c>
      <c r="U1412" t="str">
        <f t="shared" si="103"/>
        <v>A3E2C2</v>
      </c>
      <c r="V1412">
        <v>0</v>
      </c>
      <c r="W1412">
        <v>0</v>
      </c>
      <c r="X1412">
        <v>1</v>
      </c>
      <c r="Z1412">
        <v>0</v>
      </c>
      <c r="AA1412">
        <v>10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1</v>
      </c>
      <c r="AH1412">
        <v>0</v>
      </c>
      <c r="AI1412" t="s">
        <v>660</v>
      </c>
      <c r="AJ1412">
        <v>30.30658</v>
      </c>
      <c r="AK1412" t="s">
        <v>624</v>
      </c>
      <c r="AL1412">
        <v>-89.866017999999997</v>
      </c>
      <c r="AM1412">
        <v>100</v>
      </c>
      <c r="AN1412">
        <v>1200</v>
      </c>
      <c r="AO1412" t="s">
        <v>118</v>
      </c>
      <c r="AP1412">
        <v>-3</v>
      </c>
      <c r="AQ1412">
        <v>139</v>
      </c>
      <c r="AR1412">
        <v>-256</v>
      </c>
      <c r="AZ1412">
        <v>1200</v>
      </c>
      <c r="BA1412">
        <v>1</v>
      </c>
      <c r="BB1412" t="str">
        <f t="shared" si="99"/>
        <v xml:space="preserve">N35DC   </v>
      </c>
      <c r="BC1412">
        <v>1</v>
      </c>
      <c r="BE1412">
        <v>0</v>
      </c>
      <c r="BF1412">
        <v>0</v>
      </c>
      <c r="BG1412">
        <v>0</v>
      </c>
      <c r="BH1412">
        <v>1200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"17:50:14.639"</f>
        <v>17:50:14.639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341</v>
      </c>
      <c r="CR1412">
        <v>0</v>
      </c>
      <c r="CW1412">
        <v>89150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"10/21/2020 17:50:06.710"</f>
        <v>10/21/2020 17:50:06.710</v>
      </c>
      <c r="C1413" t="str">
        <f t="shared" si="98"/>
        <v>FFDFD3C0</v>
      </c>
      <c r="D1413" t="s">
        <v>133</v>
      </c>
      <c r="E1413">
        <v>1</v>
      </c>
      <c r="F1413">
        <v>1001</v>
      </c>
      <c r="G1413" t="s">
        <v>114</v>
      </c>
      <c r="J1413" t="s">
        <v>134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"17:50:14.633"</f>
        <v>17:50:14.633</v>
      </c>
      <c r="T1413" t="str">
        <f>"17:50:14.533"</f>
        <v>17:50:14.533</v>
      </c>
      <c r="U1413" t="str">
        <f t="shared" si="103"/>
        <v>A3E2C2</v>
      </c>
      <c r="V1413">
        <v>0</v>
      </c>
      <c r="W1413">
        <v>0</v>
      </c>
      <c r="X1413">
        <v>1</v>
      </c>
      <c r="Z1413">
        <v>0</v>
      </c>
      <c r="AA1413">
        <v>10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1</v>
      </c>
      <c r="AH1413">
        <v>0</v>
      </c>
      <c r="AI1413" t="s">
        <v>660</v>
      </c>
      <c r="AJ1413">
        <v>30.30658</v>
      </c>
      <c r="AK1413" t="s">
        <v>624</v>
      </c>
      <c r="AL1413">
        <v>-89.866017999999997</v>
      </c>
      <c r="AM1413">
        <v>100</v>
      </c>
      <c r="AN1413">
        <v>1200</v>
      </c>
      <c r="AO1413" t="s">
        <v>118</v>
      </c>
      <c r="AP1413">
        <v>-3</v>
      </c>
      <c r="AQ1413">
        <v>139</v>
      </c>
      <c r="AR1413">
        <v>-256</v>
      </c>
      <c r="AZ1413">
        <v>1200</v>
      </c>
      <c r="BA1413">
        <v>1</v>
      </c>
      <c r="BB1413" t="str">
        <f t="shared" si="99"/>
        <v xml:space="preserve">N35DC   </v>
      </c>
      <c r="BC1413">
        <v>1</v>
      </c>
      <c r="BE1413">
        <v>0</v>
      </c>
      <c r="BF1413">
        <v>0</v>
      </c>
      <c r="BG1413">
        <v>0</v>
      </c>
      <c r="BH1413">
        <v>1200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"17:50:14.639"</f>
        <v>17:50:14.639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341</v>
      </c>
      <c r="CR1413">
        <v>0</v>
      </c>
      <c r="CW1413">
        <v>89150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"10/21/2020 17:50:06.710"</f>
        <v>10/21/2020 17:50:06.710</v>
      </c>
      <c r="C1414" t="str">
        <f t="shared" si="98"/>
        <v>FFDFD3C0</v>
      </c>
      <c r="D1414" t="s">
        <v>130</v>
      </c>
      <c r="E1414">
        <v>3</v>
      </c>
      <c r="F1414">
        <v>2003</v>
      </c>
      <c r="G1414" t="s">
        <v>131</v>
      </c>
      <c r="J1414" t="s">
        <v>132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"17:50:14.633"</f>
        <v>17:50:14.633</v>
      </c>
      <c r="T1414" t="str">
        <f>"17:50:14.533"</f>
        <v>17:50:14.533</v>
      </c>
      <c r="U1414" t="str">
        <f t="shared" si="103"/>
        <v>A3E2C2</v>
      </c>
      <c r="V1414">
        <v>0</v>
      </c>
      <c r="W1414">
        <v>0</v>
      </c>
      <c r="X1414">
        <v>1</v>
      </c>
      <c r="Z1414">
        <v>0</v>
      </c>
      <c r="AA1414">
        <v>10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1</v>
      </c>
      <c r="AH1414">
        <v>0</v>
      </c>
      <c r="AI1414" t="s">
        <v>660</v>
      </c>
      <c r="AJ1414">
        <v>30.30658</v>
      </c>
      <c r="AK1414" t="s">
        <v>624</v>
      </c>
      <c r="AL1414">
        <v>-89.866017999999997</v>
      </c>
      <c r="AM1414">
        <v>100</v>
      </c>
      <c r="AN1414">
        <v>1200</v>
      </c>
      <c r="AO1414" t="s">
        <v>118</v>
      </c>
      <c r="AP1414">
        <v>-3</v>
      </c>
      <c r="AQ1414">
        <v>139</v>
      </c>
      <c r="AR1414">
        <v>-256</v>
      </c>
      <c r="AZ1414">
        <v>1200</v>
      </c>
      <c r="BA1414">
        <v>1</v>
      </c>
      <c r="BB1414" t="str">
        <f t="shared" si="99"/>
        <v xml:space="preserve">N35DC   </v>
      </c>
      <c r="BC1414">
        <v>1</v>
      </c>
      <c r="BE1414">
        <v>0</v>
      </c>
      <c r="BF1414">
        <v>0</v>
      </c>
      <c r="BG1414">
        <v>0</v>
      </c>
      <c r="BH1414">
        <v>1200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"17:50:14.639"</f>
        <v>17:50:14.639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341</v>
      </c>
      <c r="CR1414">
        <v>0</v>
      </c>
      <c r="CW1414">
        <v>89150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"10/21/2020 17:50:07.647"</f>
        <v>10/21/2020 17:50:07.647</v>
      </c>
      <c r="C1415" t="str">
        <f t="shared" si="98"/>
        <v>FFDFD3C0</v>
      </c>
      <c r="D1415" t="s">
        <v>128</v>
      </c>
      <c r="E1415">
        <v>9</v>
      </c>
      <c r="H1415">
        <v>257</v>
      </c>
      <c r="I1415" t="s">
        <v>129</v>
      </c>
      <c r="J1415" t="s">
        <v>126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"17:50:15.594"</f>
        <v>17:50:15.594</v>
      </c>
      <c r="T1415" t="str">
        <f>"17:50:14.594"</f>
        <v>17:50:14.594</v>
      </c>
      <c r="U1415" t="str">
        <f t="shared" si="103"/>
        <v>A3E2C2</v>
      </c>
      <c r="V1415">
        <v>0</v>
      </c>
      <c r="W1415">
        <v>0</v>
      </c>
      <c r="X1415">
        <v>1</v>
      </c>
      <c r="Z1415">
        <v>0</v>
      </c>
      <c r="AA1415">
        <v>10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1</v>
      </c>
      <c r="AH1415">
        <v>0</v>
      </c>
      <c r="AI1415" t="s">
        <v>661</v>
      </c>
      <c r="AJ1415">
        <v>30.307202</v>
      </c>
      <c r="AK1415" t="s">
        <v>634</v>
      </c>
      <c r="AL1415">
        <v>-89.866061000000002</v>
      </c>
      <c r="AM1415">
        <v>100</v>
      </c>
      <c r="AN1415">
        <v>1200</v>
      </c>
      <c r="AO1415" t="s">
        <v>118</v>
      </c>
      <c r="AP1415">
        <v>-3</v>
      </c>
      <c r="AQ1415">
        <v>139</v>
      </c>
      <c r="AR1415">
        <v>-256</v>
      </c>
      <c r="AZ1415">
        <v>1200</v>
      </c>
      <c r="BA1415">
        <v>1</v>
      </c>
      <c r="BB1415" t="str">
        <f t="shared" si="99"/>
        <v xml:space="preserve">N35DC   </v>
      </c>
      <c r="BC1415">
        <v>1</v>
      </c>
      <c r="BE1415">
        <v>0</v>
      </c>
      <c r="BF1415">
        <v>0</v>
      </c>
      <c r="BG1415">
        <v>0</v>
      </c>
      <c r="BH1415">
        <v>1200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"17:50:15.599"</f>
        <v>17:50:15.599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341</v>
      </c>
      <c r="CR1415">
        <v>0</v>
      </c>
      <c r="CW1415">
        <v>89865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"10/21/2020 17:50:07.647"</f>
        <v>10/21/2020 17:50:07.647</v>
      </c>
      <c r="C1416" t="str">
        <f t="shared" si="98"/>
        <v>FFDFD3C0</v>
      </c>
      <c r="D1416" t="s">
        <v>133</v>
      </c>
      <c r="E1416">
        <v>1</v>
      </c>
      <c r="F1416">
        <v>1001</v>
      </c>
      <c r="G1416" t="s">
        <v>114</v>
      </c>
      <c r="J1416" t="s">
        <v>134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"17:50:15.594"</f>
        <v>17:50:15.594</v>
      </c>
      <c r="T1416" t="str">
        <f>"17:50:15.194"</f>
        <v>17:50:15.194</v>
      </c>
      <c r="U1416" t="str">
        <f t="shared" si="103"/>
        <v>A3E2C2</v>
      </c>
      <c r="V1416">
        <v>0</v>
      </c>
      <c r="W1416">
        <v>0</v>
      </c>
      <c r="X1416">
        <v>1</v>
      </c>
      <c r="Z1416">
        <v>0</v>
      </c>
      <c r="AA1416">
        <v>10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1</v>
      </c>
      <c r="AH1416">
        <v>0</v>
      </c>
      <c r="AI1416" t="s">
        <v>661</v>
      </c>
      <c r="AJ1416">
        <v>30.307202</v>
      </c>
      <c r="AK1416" t="s">
        <v>634</v>
      </c>
      <c r="AL1416">
        <v>-89.866061000000002</v>
      </c>
      <c r="AM1416">
        <v>100</v>
      </c>
      <c r="AN1416">
        <v>1200</v>
      </c>
      <c r="AO1416" t="s">
        <v>118</v>
      </c>
      <c r="AP1416">
        <v>-3</v>
      </c>
      <c r="AQ1416">
        <v>139</v>
      </c>
      <c r="AR1416">
        <v>-256</v>
      </c>
      <c r="AZ1416">
        <v>1200</v>
      </c>
      <c r="BA1416">
        <v>1</v>
      </c>
      <c r="BB1416" t="str">
        <f t="shared" si="99"/>
        <v xml:space="preserve">N35DC   </v>
      </c>
      <c r="BC1416">
        <v>1</v>
      </c>
      <c r="BE1416">
        <v>0</v>
      </c>
      <c r="BF1416">
        <v>0</v>
      </c>
      <c r="BG1416">
        <v>0</v>
      </c>
      <c r="BH1416">
        <v>1200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"17:50:15.599"</f>
        <v>17:50:15.599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4</v>
      </c>
      <c r="CP1416" t="s">
        <v>119</v>
      </c>
      <c r="CQ1416">
        <v>357</v>
      </c>
      <c r="CR1416">
        <v>0</v>
      </c>
      <c r="CW1416">
        <v>13064600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"10/21/2020 17:50:07.647"</f>
        <v>10/21/2020 17:50:07.647</v>
      </c>
      <c r="C1417" t="str">
        <f t="shared" si="98"/>
        <v>FFDFD3C0</v>
      </c>
      <c r="D1417" t="s">
        <v>130</v>
      </c>
      <c r="E1417">
        <v>3</v>
      </c>
      <c r="F1417">
        <v>2003</v>
      </c>
      <c r="G1417" t="s">
        <v>131</v>
      </c>
      <c r="J1417" t="s">
        <v>132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"17:50:15.594"</f>
        <v>17:50:15.594</v>
      </c>
      <c r="T1417" t="str">
        <f>"17:50:15.194"</f>
        <v>17:50:15.194</v>
      </c>
      <c r="U1417" t="str">
        <f t="shared" si="103"/>
        <v>A3E2C2</v>
      </c>
      <c r="V1417">
        <v>0</v>
      </c>
      <c r="W1417">
        <v>0</v>
      </c>
      <c r="X1417">
        <v>1</v>
      </c>
      <c r="Z1417">
        <v>0</v>
      </c>
      <c r="AA1417">
        <v>10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1</v>
      </c>
      <c r="AH1417">
        <v>0</v>
      </c>
      <c r="AI1417" t="s">
        <v>661</v>
      </c>
      <c r="AJ1417">
        <v>30.307202</v>
      </c>
      <c r="AK1417" t="s">
        <v>634</v>
      </c>
      <c r="AL1417">
        <v>-89.866061000000002</v>
      </c>
      <c r="AM1417">
        <v>100</v>
      </c>
      <c r="AN1417">
        <v>1200</v>
      </c>
      <c r="AO1417" t="s">
        <v>118</v>
      </c>
      <c r="AP1417">
        <v>-3</v>
      </c>
      <c r="AQ1417">
        <v>139</v>
      </c>
      <c r="AR1417">
        <v>-256</v>
      </c>
      <c r="AZ1417">
        <v>1200</v>
      </c>
      <c r="BA1417">
        <v>1</v>
      </c>
      <c r="BB1417" t="str">
        <f t="shared" si="99"/>
        <v xml:space="preserve">N35DC   </v>
      </c>
      <c r="BC1417">
        <v>1</v>
      </c>
      <c r="BE1417">
        <v>0</v>
      </c>
      <c r="BF1417">
        <v>0</v>
      </c>
      <c r="BG1417">
        <v>0</v>
      </c>
      <c r="BH1417">
        <v>1200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"17:50:15.599"</f>
        <v>17:50:15.599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4</v>
      </c>
      <c r="CP1417" t="s">
        <v>119</v>
      </c>
      <c r="CQ1417">
        <v>357</v>
      </c>
      <c r="CR1417">
        <v>0</v>
      </c>
      <c r="CW1417">
        <v>13064600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"10/21/2020 17:50:07.647"</f>
        <v>10/21/2020 17:50:07.647</v>
      </c>
      <c r="C1418" t="str">
        <f t="shared" ref="C1418:C1481" si="104">"FFDFD3C0"</f>
        <v>FFDFD3C0</v>
      </c>
      <c r="D1418" t="s">
        <v>113</v>
      </c>
      <c r="E1418">
        <v>4</v>
      </c>
      <c r="H1418">
        <v>162</v>
      </c>
      <c r="I1418" t="s">
        <v>114</v>
      </c>
      <c r="J1418" t="s">
        <v>115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"17:50:15.594"</f>
        <v>17:50:15.594</v>
      </c>
      <c r="T1418" t="str">
        <f>"17:50:15.194"</f>
        <v>17:50:15.194</v>
      </c>
      <c r="U1418" t="str">
        <f t="shared" si="103"/>
        <v>A3E2C2</v>
      </c>
      <c r="V1418">
        <v>0</v>
      </c>
      <c r="W1418">
        <v>0</v>
      </c>
      <c r="X1418">
        <v>1</v>
      </c>
      <c r="Z1418">
        <v>0</v>
      </c>
      <c r="AA1418">
        <v>10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1</v>
      </c>
      <c r="AH1418">
        <v>0</v>
      </c>
      <c r="AI1418" t="s">
        <v>661</v>
      </c>
      <c r="AJ1418">
        <v>30.307202</v>
      </c>
      <c r="AK1418" t="s">
        <v>634</v>
      </c>
      <c r="AL1418">
        <v>-89.866061000000002</v>
      </c>
      <c r="AM1418">
        <v>100</v>
      </c>
      <c r="AN1418">
        <v>1200</v>
      </c>
      <c r="AO1418" t="s">
        <v>118</v>
      </c>
      <c r="AP1418">
        <v>-3</v>
      </c>
      <c r="AQ1418">
        <v>139</v>
      </c>
      <c r="AR1418">
        <v>-256</v>
      </c>
      <c r="AZ1418">
        <v>1200</v>
      </c>
      <c r="BA1418">
        <v>1</v>
      </c>
      <c r="BB1418" t="str">
        <f t="shared" ref="BB1418:BB1481" si="105">"N35DC   "</f>
        <v xml:space="preserve">N35DC   </v>
      </c>
      <c r="BC1418">
        <v>1</v>
      </c>
      <c r="BE1418">
        <v>0</v>
      </c>
      <c r="BF1418">
        <v>0</v>
      </c>
      <c r="BG1418">
        <v>0</v>
      </c>
      <c r="BH1418">
        <v>1200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"17:50:15.599"</f>
        <v>17:50:15.599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4</v>
      </c>
      <c r="CP1418" t="s">
        <v>119</v>
      </c>
      <c r="CQ1418">
        <v>357</v>
      </c>
      <c r="CR1418">
        <v>0</v>
      </c>
      <c r="CW1418">
        <v>13064600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"10/21/2020 17:50:07.647"</f>
        <v>10/21/2020 17:50:07.647</v>
      </c>
      <c r="C1419" t="str">
        <f t="shared" si="104"/>
        <v>FFDFD3C0</v>
      </c>
      <c r="D1419" t="s">
        <v>124</v>
      </c>
      <c r="E1419">
        <v>2</v>
      </c>
      <c r="H1419">
        <v>14</v>
      </c>
      <c r="I1419" t="s">
        <v>125</v>
      </c>
      <c r="J1419" t="s">
        <v>126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"17:50:15.594"</f>
        <v>17:50:15.594</v>
      </c>
      <c r="T1419" t="str">
        <f>"17:50:15.194"</f>
        <v>17:50:15.194</v>
      </c>
      <c r="U1419" t="str">
        <f t="shared" si="103"/>
        <v>A3E2C2</v>
      </c>
      <c r="V1419">
        <v>0</v>
      </c>
      <c r="W1419">
        <v>0</v>
      </c>
      <c r="X1419">
        <v>1</v>
      </c>
      <c r="Z1419">
        <v>0</v>
      </c>
      <c r="AA1419">
        <v>10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1</v>
      </c>
      <c r="AH1419">
        <v>0</v>
      </c>
      <c r="AI1419" t="s">
        <v>661</v>
      </c>
      <c r="AJ1419">
        <v>30.307202</v>
      </c>
      <c r="AK1419" t="s">
        <v>634</v>
      </c>
      <c r="AL1419">
        <v>-89.866061000000002</v>
      </c>
      <c r="AM1419">
        <v>100</v>
      </c>
      <c r="AN1419">
        <v>1200</v>
      </c>
      <c r="AO1419" t="s">
        <v>118</v>
      </c>
      <c r="AP1419">
        <v>-3</v>
      </c>
      <c r="AQ1419">
        <v>139</v>
      </c>
      <c r="AR1419">
        <v>-256</v>
      </c>
      <c r="AZ1419">
        <v>1200</v>
      </c>
      <c r="BA1419">
        <v>1</v>
      </c>
      <c r="BB1419" t="str">
        <f t="shared" si="105"/>
        <v xml:space="preserve">N35DC   </v>
      </c>
      <c r="BC1419">
        <v>1</v>
      </c>
      <c r="BE1419">
        <v>0</v>
      </c>
      <c r="BF1419">
        <v>0</v>
      </c>
      <c r="BG1419">
        <v>0</v>
      </c>
      <c r="BH1419">
        <v>1200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"17:50:15.599"</f>
        <v>17:50:15.599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4</v>
      </c>
      <c r="CP1419" t="s">
        <v>119</v>
      </c>
      <c r="CQ1419">
        <v>357</v>
      </c>
      <c r="CR1419">
        <v>0</v>
      </c>
      <c r="CW1419">
        <v>13064600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"10/21/2020 17:50:10.746"</f>
        <v>10/21/2020 17:50:10.746</v>
      </c>
      <c r="C1420" t="str">
        <f t="shared" si="104"/>
        <v>FFDFD3C0</v>
      </c>
      <c r="D1420" t="s">
        <v>130</v>
      </c>
      <c r="E1420">
        <v>3</v>
      </c>
      <c r="F1420">
        <v>2003</v>
      </c>
      <c r="G1420" t="s">
        <v>131</v>
      </c>
      <c r="J1420" t="s">
        <v>132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ref="S1420:T1424" si="106">"17:50:18.672"</f>
        <v>17:50:18.672</v>
      </c>
      <c r="T1420" t="str">
        <f t="shared" si="106"/>
        <v>17:50:18.672</v>
      </c>
      <c r="U1420" t="str">
        <f t="shared" si="103"/>
        <v>A3E2C2</v>
      </c>
      <c r="V1420">
        <v>0</v>
      </c>
      <c r="W1420">
        <v>0</v>
      </c>
      <c r="X1420">
        <v>1</v>
      </c>
      <c r="Z1420">
        <v>0</v>
      </c>
      <c r="AA1420">
        <v>10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1</v>
      </c>
      <c r="AH1420">
        <v>0</v>
      </c>
      <c r="AI1420" t="s">
        <v>662</v>
      </c>
      <c r="AJ1420">
        <v>30.309176000000001</v>
      </c>
      <c r="AK1420" t="s">
        <v>637</v>
      </c>
      <c r="AL1420">
        <v>-89.866125999999994</v>
      </c>
      <c r="AM1420">
        <v>100</v>
      </c>
      <c r="AN1420">
        <v>1100</v>
      </c>
      <c r="AO1420" t="s">
        <v>118</v>
      </c>
      <c r="AP1420">
        <v>-6</v>
      </c>
      <c r="AQ1420">
        <v>138</v>
      </c>
      <c r="AR1420">
        <v>-256</v>
      </c>
      <c r="AZ1420">
        <v>1200</v>
      </c>
      <c r="BA1420">
        <v>1</v>
      </c>
      <c r="BB1420" t="str">
        <f t="shared" si="105"/>
        <v xml:space="preserve">N35DC   </v>
      </c>
      <c r="BC1420">
        <v>1</v>
      </c>
      <c r="BE1420">
        <v>0</v>
      </c>
      <c r="BF1420">
        <v>0</v>
      </c>
      <c r="BG1420">
        <v>0</v>
      </c>
      <c r="BH1420">
        <v>1175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"17:50:18.673"</f>
        <v>17:50:18.673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3</v>
      </c>
      <c r="CP1420" t="s">
        <v>119</v>
      </c>
      <c r="CQ1420">
        <v>16</v>
      </c>
      <c r="CR1420">
        <v>1</v>
      </c>
      <c r="CW1420">
        <v>13525525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"10/21/2020 17:50:10.746"</f>
        <v>10/21/2020 17:50:10.746</v>
      </c>
      <c r="C1421" t="str">
        <f t="shared" si="104"/>
        <v>FFDFD3C0</v>
      </c>
      <c r="D1421" t="s">
        <v>124</v>
      </c>
      <c r="E1421">
        <v>2</v>
      </c>
      <c r="H1421">
        <v>14</v>
      </c>
      <c r="I1421" t="s">
        <v>125</v>
      </c>
      <c r="J1421" t="s">
        <v>126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106"/>
        <v>17:50:18.672</v>
      </c>
      <c r="T1421" t="str">
        <f t="shared" si="106"/>
        <v>17:50:18.672</v>
      </c>
      <c r="U1421" t="str">
        <f t="shared" si="103"/>
        <v>A3E2C2</v>
      </c>
      <c r="V1421">
        <v>0</v>
      </c>
      <c r="W1421">
        <v>0</v>
      </c>
      <c r="X1421">
        <v>1</v>
      </c>
      <c r="Z1421">
        <v>0</v>
      </c>
      <c r="AA1421">
        <v>10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1</v>
      </c>
      <c r="AH1421">
        <v>0</v>
      </c>
      <c r="AI1421" t="s">
        <v>662</v>
      </c>
      <c r="AJ1421">
        <v>30.309176000000001</v>
      </c>
      <c r="AK1421" t="s">
        <v>637</v>
      </c>
      <c r="AL1421">
        <v>-89.866125999999994</v>
      </c>
      <c r="AM1421">
        <v>100</v>
      </c>
      <c r="AN1421">
        <v>1100</v>
      </c>
      <c r="AO1421" t="s">
        <v>118</v>
      </c>
      <c r="AP1421">
        <v>-6</v>
      </c>
      <c r="AQ1421">
        <v>138</v>
      </c>
      <c r="AR1421">
        <v>-256</v>
      </c>
      <c r="AZ1421">
        <v>1200</v>
      </c>
      <c r="BA1421">
        <v>1</v>
      </c>
      <c r="BB1421" t="str">
        <f t="shared" si="105"/>
        <v xml:space="preserve">N35DC   </v>
      </c>
      <c r="BC1421">
        <v>1</v>
      </c>
      <c r="BE1421">
        <v>0</v>
      </c>
      <c r="BF1421">
        <v>0</v>
      </c>
      <c r="BG1421">
        <v>0</v>
      </c>
      <c r="BH1421">
        <v>1175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"17:50:18.673"</f>
        <v>17:50:18.673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3</v>
      </c>
      <c r="CP1421" t="s">
        <v>119</v>
      </c>
      <c r="CQ1421">
        <v>16</v>
      </c>
      <c r="CR1421">
        <v>1</v>
      </c>
      <c r="CW1421">
        <v>13525525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"10/21/2020 17:50:10.746"</f>
        <v>10/21/2020 17:50:10.746</v>
      </c>
      <c r="C1422" t="str">
        <f t="shared" si="104"/>
        <v>FFDFD3C0</v>
      </c>
      <c r="D1422" t="s">
        <v>113</v>
      </c>
      <c r="E1422">
        <v>4</v>
      </c>
      <c r="H1422">
        <v>162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106"/>
        <v>17:50:18.672</v>
      </c>
      <c r="T1422" t="str">
        <f t="shared" si="106"/>
        <v>17:50:18.672</v>
      </c>
      <c r="U1422" t="str">
        <f t="shared" si="103"/>
        <v>A3E2C2</v>
      </c>
      <c r="V1422">
        <v>0</v>
      </c>
      <c r="W1422">
        <v>0</v>
      </c>
      <c r="X1422">
        <v>1</v>
      </c>
      <c r="Z1422">
        <v>0</v>
      </c>
      <c r="AA1422">
        <v>10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1</v>
      </c>
      <c r="AH1422">
        <v>0</v>
      </c>
      <c r="AI1422" t="s">
        <v>662</v>
      </c>
      <c r="AJ1422">
        <v>30.309176000000001</v>
      </c>
      <c r="AK1422" t="s">
        <v>637</v>
      </c>
      <c r="AL1422">
        <v>-89.866125999999994</v>
      </c>
      <c r="AM1422">
        <v>100</v>
      </c>
      <c r="AN1422">
        <v>1100</v>
      </c>
      <c r="AO1422" t="s">
        <v>118</v>
      </c>
      <c r="AP1422">
        <v>-6</v>
      </c>
      <c r="AQ1422">
        <v>138</v>
      </c>
      <c r="AR1422">
        <v>-256</v>
      </c>
      <c r="AZ1422">
        <v>1200</v>
      </c>
      <c r="BA1422">
        <v>1</v>
      </c>
      <c r="BB1422" t="str">
        <f t="shared" si="105"/>
        <v xml:space="preserve">N35DC   </v>
      </c>
      <c r="BC1422">
        <v>1</v>
      </c>
      <c r="BE1422">
        <v>0</v>
      </c>
      <c r="BF1422">
        <v>0</v>
      </c>
      <c r="BG1422">
        <v>0</v>
      </c>
      <c r="BH1422">
        <v>1175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"17:50:18.673"</f>
        <v>17:50:18.673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3</v>
      </c>
      <c r="CP1422" t="s">
        <v>119</v>
      </c>
      <c r="CQ1422">
        <v>16</v>
      </c>
      <c r="CR1422">
        <v>1</v>
      </c>
      <c r="CW1422">
        <v>13525525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"10/21/2020 17:50:10.746"</f>
        <v>10/21/2020 17:50:10.746</v>
      </c>
      <c r="C1423" t="str">
        <f t="shared" si="104"/>
        <v>FFDFD3C0</v>
      </c>
      <c r="D1423" t="s">
        <v>128</v>
      </c>
      <c r="E1423">
        <v>9</v>
      </c>
      <c r="H1423">
        <v>257</v>
      </c>
      <c r="I1423" t="s">
        <v>129</v>
      </c>
      <c r="J1423" t="s">
        <v>126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106"/>
        <v>17:50:18.672</v>
      </c>
      <c r="T1423" t="str">
        <f t="shared" si="106"/>
        <v>17:50:18.672</v>
      </c>
      <c r="U1423" t="str">
        <f t="shared" si="103"/>
        <v>A3E2C2</v>
      </c>
      <c r="V1423">
        <v>0</v>
      </c>
      <c r="W1423">
        <v>0</v>
      </c>
      <c r="X1423">
        <v>1</v>
      </c>
      <c r="Z1423">
        <v>0</v>
      </c>
      <c r="AA1423">
        <v>10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1</v>
      </c>
      <c r="AH1423">
        <v>0</v>
      </c>
      <c r="AI1423" t="s">
        <v>662</v>
      </c>
      <c r="AJ1423">
        <v>30.309176000000001</v>
      </c>
      <c r="AK1423" t="s">
        <v>637</v>
      </c>
      <c r="AL1423">
        <v>-89.866125999999994</v>
      </c>
      <c r="AM1423">
        <v>100</v>
      </c>
      <c r="AN1423">
        <v>1100</v>
      </c>
      <c r="AO1423" t="s">
        <v>118</v>
      </c>
      <c r="AP1423">
        <v>-6</v>
      </c>
      <c r="AQ1423">
        <v>138</v>
      </c>
      <c r="AR1423">
        <v>-256</v>
      </c>
      <c r="AZ1423">
        <v>1200</v>
      </c>
      <c r="BA1423">
        <v>1</v>
      </c>
      <c r="BB1423" t="str">
        <f t="shared" si="105"/>
        <v xml:space="preserve">N35DC   </v>
      </c>
      <c r="BC1423">
        <v>1</v>
      </c>
      <c r="BE1423">
        <v>0</v>
      </c>
      <c r="BF1423">
        <v>0</v>
      </c>
      <c r="BG1423">
        <v>0</v>
      </c>
      <c r="BH1423">
        <v>1175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"17:50:18.673"</f>
        <v>17:50:18.673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3</v>
      </c>
      <c r="CP1423" t="s">
        <v>119</v>
      </c>
      <c r="CQ1423">
        <v>16</v>
      </c>
      <c r="CR1423">
        <v>1</v>
      </c>
      <c r="CW1423">
        <v>13525525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"10/21/2020 17:50:10.746"</f>
        <v>10/21/2020 17:50:10.746</v>
      </c>
      <c r="C1424" t="str">
        <f t="shared" si="104"/>
        <v>FFDFD3C0</v>
      </c>
      <c r="D1424" t="s">
        <v>133</v>
      </c>
      <c r="E1424">
        <v>1</v>
      </c>
      <c r="F1424">
        <v>1001</v>
      </c>
      <c r="G1424" t="s">
        <v>114</v>
      </c>
      <c r="J1424" t="s">
        <v>134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106"/>
        <v>17:50:18.672</v>
      </c>
      <c r="T1424" t="str">
        <f t="shared" si="106"/>
        <v>17:50:18.672</v>
      </c>
      <c r="U1424" t="str">
        <f t="shared" si="103"/>
        <v>A3E2C2</v>
      </c>
      <c r="V1424">
        <v>0</v>
      </c>
      <c r="W1424">
        <v>0</v>
      </c>
      <c r="X1424">
        <v>1</v>
      </c>
      <c r="Z1424">
        <v>0</v>
      </c>
      <c r="AA1424">
        <v>10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1</v>
      </c>
      <c r="AH1424">
        <v>0</v>
      </c>
      <c r="AI1424" t="s">
        <v>662</v>
      </c>
      <c r="AJ1424">
        <v>30.309176000000001</v>
      </c>
      <c r="AK1424" t="s">
        <v>637</v>
      </c>
      <c r="AL1424">
        <v>-89.866125999999994</v>
      </c>
      <c r="AM1424">
        <v>100</v>
      </c>
      <c r="AN1424">
        <v>1100</v>
      </c>
      <c r="AO1424" t="s">
        <v>118</v>
      </c>
      <c r="AP1424">
        <v>-6</v>
      </c>
      <c r="AQ1424">
        <v>138</v>
      </c>
      <c r="AR1424">
        <v>-256</v>
      </c>
      <c r="AZ1424">
        <v>1200</v>
      </c>
      <c r="BA1424">
        <v>1</v>
      </c>
      <c r="BB1424" t="str">
        <f t="shared" si="105"/>
        <v xml:space="preserve">N35DC   </v>
      </c>
      <c r="BC1424">
        <v>1</v>
      </c>
      <c r="BE1424">
        <v>0</v>
      </c>
      <c r="BF1424">
        <v>0</v>
      </c>
      <c r="BG1424">
        <v>0</v>
      </c>
      <c r="BH1424">
        <v>1175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"17:50:18.673"</f>
        <v>17:50:18.673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3</v>
      </c>
      <c r="CP1424" t="s">
        <v>119</v>
      </c>
      <c r="CQ1424">
        <v>16</v>
      </c>
      <c r="CR1424">
        <v>1</v>
      </c>
      <c r="CW1424">
        <v>13525525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"10/21/2020 17:50:11.708"</f>
        <v>10/21/2020 17:50:11.708</v>
      </c>
      <c r="C1425" t="str">
        <f t="shared" si="104"/>
        <v>FFDFD3C0</v>
      </c>
      <c r="D1425" t="s">
        <v>130</v>
      </c>
      <c r="E1425">
        <v>3</v>
      </c>
      <c r="F1425">
        <v>2003</v>
      </c>
      <c r="G1425" t="s">
        <v>131</v>
      </c>
      <c r="J1425" t="s">
        <v>132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"17:50:19.641"</f>
        <v>17:50:19.641</v>
      </c>
      <c r="T1425" t="str">
        <f>"17:50:19.141"</f>
        <v>17:50:19.141</v>
      </c>
      <c r="U1425" t="str">
        <f t="shared" si="103"/>
        <v>A3E2C2</v>
      </c>
      <c r="V1425">
        <v>0</v>
      </c>
      <c r="W1425">
        <v>0</v>
      </c>
      <c r="X1425">
        <v>1</v>
      </c>
      <c r="Z1425">
        <v>0</v>
      </c>
      <c r="AA1425">
        <v>10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1</v>
      </c>
      <c r="AH1425">
        <v>0</v>
      </c>
      <c r="AI1425" t="s">
        <v>663</v>
      </c>
      <c r="AJ1425">
        <v>30.309819999999998</v>
      </c>
      <c r="AK1425" t="s">
        <v>655</v>
      </c>
      <c r="AL1425">
        <v>-89.866168000000002</v>
      </c>
      <c r="AM1425">
        <v>100</v>
      </c>
      <c r="AN1425">
        <v>1100</v>
      </c>
      <c r="AO1425" t="s">
        <v>118</v>
      </c>
      <c r="AP1425">
        <v>-5</v>
      </c>
      <c r="AQ1425">
        <v>138</v>
      </c>
      <c r="AR1425">
        <v>-320</v>
      </c>
      <c r="AZ1425">
        <v>1200</v>
      </c>
      <c r="BA1425">
        <v>1</v>
      </c>
      <c r="BB1425" t="str">
        <f t="shared" si="105"/>
        <v xml:space="preserve">N35DC   </v>
      </c>
      <c r="BC1425">
        <v>1</v>
      </c>
      <c r="BE1425">
        <v>0</v>
      </c>
      <c r="BF1425">
        <v>0</v>
      </c>
      <c r="BG1425">
        <v>0</v>
      </c>
      <c r="BH1425">
        <v>1175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"17:50:19.648"</f>
        <v>17:50:19.648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341</v>
      </c>
      <c r="CR1425">
        <v>0</v>
      </c>
      <c r="CW1425">
        <v>92825</v>
      </c>
      <c r="CY1425">
        <v>1</v>
      </c>
      <c r="CZ1425">
        <v>0</v>
      </c>
      <c r="DA1425">
        <v>0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"10/21/2020 17:50:11.708"</f>
        <v>10/21/2020 17:50:11.708</v>
      </c>
      <c r="C1426" t="str">
        <f t="shared" si="104"/>
        <v>FFDFD3C0</v>
      </c>
      <c r="D1426" t="s">
        <v>124</v>
      </c>
      <c r="E1426">
        <v>2</v>
      </c>
      <c r="H1426">
        <v>14</v>
      </c>
      <c r="I1426" t="s">
        <v>125</v>
      </c>
      <c r="J1426" t="s">
        <v>126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"17:50:19.641"</f>
        <v>17:50:19.641</v>
      </c>
      <c r="T1426" t="str">
        <f>"17:50:19.141"</f>
        <v>17:50:19.141</v>
      </c>
      <c r="U1426" t="str">
        <f t="shared" si="103"/>
        <v>A3E2C2</v>
      </c>
      <c r="V1426">
        <v>0</v>
      </c>
      <c r="W1426">
        <v>0</v>
      </c>
      <c r="X1426">
        <v>1</v>
      </c>
      <c r="Z1426">
        <v>0</v>
      </c>
      <c r="AA1426">
        <v>10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1</v>
      </c>
      <c r="AH1426">
        <v>0</v>
      </c>
      <c r="AI1426" t="s">
        <v>663</v>
      </c>
      <c r="AJ1426">
        <v>30.309819999999998</v>
      </c>
      <c r="AK1426" t="s">
        <v>655</v>
      </c>
      <c r="AL1426">
        <v>-89.866168000000002</v>
      </c>
      <c r="AM1426">
        <v>100</v>
      </c>
      <c r="AN1426">
        <v>1100</v>
      </c>
      <c r="AO1426" t="s">
        <v>118</v>
      </c>
      <c r="AP1426">
        <v>-5</v>
      </c>
      <c r="AQ1426">
        <v>138</v>
      </c>
      <c r="AR1426">
        <v>-320</v>
      </c>
      <c r="AZ1426">
        <v>1200</v>
      </c>
      <c r="BA1426">
        <v>1</v>
      </c>
      <c r="BB1426" t="str">
        <f t="shared" si="105"/>
        <v xml:space="preserve">N35DC   </v>
      </c>
      <c r="BC1426">
        <v>1</v>
      </c>
      <c r="BE1426">
        <v>0</v>
      </c>
      <c r="BF1426">
        <v>0</v>
      </c>
      <c r="BG1426">
        <v>0</v>
      </c>
      <c r="BH1426">
        <v>1175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"17:50:19.648"</f>
        <v>17:50:19.648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341</v>
      </c>
      <c r="CR1426">
        <v>0</v>
      </c>
      <c r="CW1426">
        <v>92825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"10/21/2020 17:50:11.708"</f>
        <v>10/21/2020 17:50:11.708</v>
      </c>
      <c r="C1427" t="str">
        <f t="shared" si="104"/>
        <v>FFDFD3C0</v>
      </c>
      <c r="D1427" t="s">
        <v>113</v>
      </c>
      <c r="E1427">
        <v>4</v>
      </c>
      <c r="H1427">
        <v>162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"17:50:19.641"</f>
        <v>17:50:19.641</v>
      </c>
      <c r="T1427" t="str">
        <f>"17:50:19.141"</f>
        <v>17:50:19.141</v>
      </c>
      <c r="U1427" t="str">
        <f t="shared" si="103"/>
        <v>A3E2C2</v>
      </c>
      <c r="V1427">
        <v>0</v>
      </c>
      <c r="W1427">
        <v>0</v>
      </c>
      <c r="X1427">
        <v>1</v>
      </c>
      <c r="Z1427">
        <v>0</v>
      </c>
      <c r="AA1427">
        <v>10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1</v>
      </c>
      <c r="AH1427">
        <v>0</v>
      </c>
      <c r="AI1427" t="s">
        <v>663</v>
      </c>
      <c r="AJ1427">
        <v>30.309819999999998</v>
      </c>
      <c r="AK1427" t="s">
        <v>655</v>
      </c>
      <c r="AL1427">
        <v>-89.866168000000002</v>
      </c>
      <c r="AM1427">
        <v>100</v>
      </c>
      <c r="AN1427">
        <v>1100</v>
      </c>
      <c r="AO1427" t="s">
        <v>118</v>
      </c>
      <c r="AP1427">
        <v>-5</v>
      </c>
      <c r="AQ1427">
        <v>138</v>
      </c>
      <c r="AR1427">
        <v>-320</v>
      </c>
      <c r="AZ1427">
        <v>1200</v>
      </c>
      <c r="BA1427">
        <v>1</v>
      </c>
      <c r="BB1427" t="str">
        <f t="shared" si="105"/>
        <v xml:space="preserve">N35DC   </v>
      </c>
      <c r="BC1427">
        <v>1</v>
      </c>
      <c r="BE1427">
        <v>0</v>
      </c>
      <c r="BF1427">
        <v>0</v>
      </c>
      <c r="BG1427">
        <v>0</v>
      </c>
      <c r="BH1427">
        <v>1175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"17:50:19.648"</f>
        <v>17:50:19.648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341</v>
      </c>
      <c r="CR1427">
        <v>0</v>
      </c>
      <c r="CW1427">
        <v>92825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"10/21/2020 17:50:11.708"</f>
        <v>10/21/2020 17:50:11.708</v>
      </c>
      <c r="C1428" t="str">
        <f t="shared" si="104"/>
        <v>FFDFD3C0</v>
      </c>
      <c r="D1428" t="s">
        <v>128</v>
      </c>
      <c r="E1428">
        <v>9</v>
      </c>
      <c r="H1428">
        <v>257</v>
      </c>
      <c r="I1428" t="s">
        <v>129</v>
      </c>
      <c r="J1428" t="s">
        <v>126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"17:50:19.641"</f>
        <v>17:50:19.641</v>
      </c>
      <c r="T1428" t="str">
        <f>"17:50:19.141"</f>
        <v>17:50:19.141</v>
      </c>
      <c r="U1428" t="str">
        <f t="shared" si="103"/>
        <v>A3E2C2</v>
      </c>
      <c r="V1428">
        <v>0</v>
      </c>
      <c r="W1428">
        <v>0</v>
      </c>
      <c r="X1428">
        <v>1</v>
      </c>
      <c r="Z1428">
        <v>0</v>
      </c>
      <c r="AA1428">
        <v>10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1</v>
      </c>
      <c r="AH1428">
        <v>0</v>
      </c>
      <c r="AI1428" t="s">
        <v>663</v>
      </c>
      <c r="AJ1428">
        <v>30.309819999999998</v>
      </c>
      <c r="AK1428" t="s">
        <v>655</v>
      </c>
      <c r="AL1428">
        <v>-89.866168000000002</v>
      </c>
      <c r="AM1428">
        <v>100</v>
      </c>
      <c r="AN1428">
        <v>1100</v>
      </c>
      <c r="AO1428" t="s">
        <v>118</v>
      </c>
      <c r="AP1428">
        <v>-5</v>
      </c>
      <c r="AQ1428">
        <v>138</v>
      </c>
      <c r="AR1428">
        <v>-320</v>
      </c>
      <c r="AZ1428">
        <v>1200</v>
      </c>
      <c r="BA1428">
        <v>1</v>
      </c>
      <c r="BB1428" t="str">
        <f t="shared" si="105"/>
        <v xml:space="preserve">N35DC   </v>
      </c>
      <c r="BC1428">
        <v>1</v>
      </c>
      <c r="BE1428">
        <v>0</v>
      </c>
      <c r="BF1428">
        <v>0</v>
      </c>
      <c r="BG1428">
        <v>0</v>
      </c>
      <c r="BH1428">
        <v>1175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"17:50:19.648"</f>
        <v>17:50:19.648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341</v>
      </c>
      <c r="CR1428">
        <v>0</v>
      </c>
      <c r="CW1428">
        <v>92825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"10/21/2020 17:50:11.708"</f>
        <v>10/21/2020 17:50:11.708</v>
      </c>
      <c r="C1429" t="str">
        <f t="shared" si="104"/>
        <v>FFDFD3C0</v>
      </c>
      <c r="D1429" t="s">
        <v>133</v>
      </c>
      <c r="E1429">
        <v>1</v>
      </c>
      <c r="F1429">
        <v>1001</v>
      </c>
      <c r="G1429" t="s">
        <v>114</v>
      </c>
      <c r="J1429" t="s">
        <v>134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"17:50:19.641"</f>
        <v>17:50:19.641</v>
      </c>
      <c r="T1429" t="str">
        <f>"17:50:19.141"</f>
        <v>17:50:19.141</v>
      </c>
      <c r="U1429" t="str">
        <f t="shared" si="103"/>
        <v>A3E2C2</v>
      </c>
      <c r="V1429">
        <v>0</v>
      </c>
      <c r="W1429">
        <v>0</v>
      </c>
      <c r="X1429">
        <v>1</v>
      </c>
      <c r="Z1429">
        <v>0</v>
      </c>
      <c r="AA1429">
        <v>10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1</v>
      </c>
      <c r="AH1429">
        <v>0</v>
      </c>
      <c r="AI1429" t="s">
        <v>663</v>
      </c>
      <c r="AJ1429">
        <v>30.309819999999998</v>
      </c>
      <c r="AK1429" t="s">
        <v>655</v>
      </c>
      <c r="AL1429">
        <v>-89.866168000000002</v>
      </c>
      <c r="AM1429">
        <v>100</v>
      </c>
      <c r="AN1429">
        <v>1100</v>
      </c>
      <c r="AO1429" t="s">
        <v>118</v>
      </c>
      <c r="AP1429">
        <v>-5</v>
      </c>
      <c r="AQ1429">
        <v>138</v>
      </c>
      <c r="AR1429">
        <v>-320</v>
      </c>
      <c r="AZ1429">
        <v>1200</v>
      </c>
      <c r="BA1429">
        <v>1</v>
      </c>
      <c r="BB1429" t="str">
        <f t="shared" si="105"/>
        <v xml:space="preserve">N35DC   </v>
      </c>
      <c r="BC1429">
        <v>1</v>
      </c>
      <c r="BE1429">
        <v>0</v>
      </c>
      <c r="BF1429">
        <v>0</v>
      </c>
      <c r="BG1429">
        <v>0</v>
      </c>
      <c r="BH1429">
        <v>1175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"17:50:19.648"</f>
        <v>17:50:19.648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341</v>
      </c>
      <c r="CR1429">
        <v>0</v>
      </c>
      <c r="CW1429">
        <v>92825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"10/21/2020 17:50:14.796"</f>
        <v>10/21/2020 17:50:14.796</v>
      </c>
      <c r="C1430" t="str">
        <f t="shared" si="104"/>
        <v>FFDFD3C0</v>
      </c>
      <c r="D1430" t="s">
        <v>124</v>
      </c>
      <c r="E1430">
        <v>2</v>
      </c>
      <c r="H1430">
        <v>14</v>
      </c>
      <c r="I1430" t="s">
        <v>125</v>
      </c>
      <c r="J1430" t="s">
        <v>126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"17:50:22.734"</f>
        <v>17:50:22.734</v>
      </c>
      <c r="T1430" t="str">
        <f>"17:50:22.534"</f>
        <v>17:50:22.534</v>
      </c>
      <c r="U1430" t="str">
        <f t="shared" si="103"/>
        <v>A3E2C2</v>
      </c>
      <c r="V1430">
        <v>0</v>
      </c>
      <c r="W1430">
        <v>0</v>
      </c>
      <c r="X1430">
        <v>1</v>
      </c>
      <c r="Z1430">
        <v>0</v>
      </c>
      <c r="AA1430">
        <v>10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1</v>
      </c>
      <c r="AH1430">
        <v>0</v>
      </c>
      <c r="AI1430" t="s">
        <v>664</v>
      </c>
      <c r="AJ1430">
        <v>30.311793999999999</v>
      </c>
      <c r="AK1430" t="s">
        <v>619</v>
      </c>
      <c r="AL1430">
        <v>-89.866232999999994</v>
      </c>
      <c r="AM1430">
        <v>100</v>
      </c>
      <c r="AN1430">
        <v>1100</v>
      </c>
      <c r="AO1430" t="s">
        <v>118</v>
      </c>
      <c r="AP1430">
        <v>-5</v>
      </c>
      <c r="AQ1430">
        <v>138</v>
      </c>
      <c r="AR1430">
        <v>-384</v>
      </c>
      <c r="AZ1430">
        <v>1200</v>
      </c>
      <c r="BA1430">
        <v>1</v>
      </c>
      <c r="BB1430" t="str">
        <f t="shared" si="105"/>
        <v xml:space="preserve">N35DC   </v>
      </c>
      <c r="BC1430">
        <v>1</v>
      </c>
      <c r="BE1430">
        <v>0</v>
      </c>
      <c r="BF1430">
        <v>0</v>
      </c>
      <c r="BG1430">
        <v>0</v>
      </c>
      <c r="BH1430">
        <v>1150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"17:50:22.738"</f>
        <v>17:50:22.738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341</v>
      </c>
      <c r="CR1430">
        <v>0</v>
      </c>
      <c r="CW1430">
        <v>95100</v>
      </c>
      <c r="CY1430">
        <v>1</v>
      </c>
      <c r="CZ1430">
        <v>0</v>
      </c>
      <c r="DA1430">
        <v>0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"10/21/2020 17:50:14.796"</f>
        <v>10/21/2020 17:50:14.796</v>
      </c>
      <c r="C1431" t="str">
        <f t="shared" si="104"/>
        <v>FFDFD3C0</v>
      </c>
      <c r="D1431" t="s">
        <v>130</v>
      </c>
      <c r="E1431">
        <v>3</v>
      </c>
      <c r="F1431">
        <v>2003</v>
      </c>
      <c r="G1431" t="s">
        <v>131</v>
      </c>
      <c r="J1431" t="s">
        <v>132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"17:50:22.734"</f>
        <v>17:50:22.734</v>
      </c>
      <c r="T1431" t="str">
        <f>"17:50:22.534"</f>
        <v>17:50:22.534</v>
      </c>
      <c r="U1431" t="str">
        <f t="shared" si="103"/>
        <v>A3E2C2</v>
      </c>
      <c r="V1431">
        <v>0</v>
      </c>
      <c r="W1431">
        <v>0</v>
      </c>
      <c r="X1431">
        <v>1</v>
      </c>
      <c r="Z1431">
        <v>0</v>
      </c>
      <c r="AA1431">
        <v>10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1</v>
      </c>
      <c r="AH1431">
        <v>0</v>
      </c>
      <c r="AI1431" t="s">
        <v>664</v>
      </c>
      <c r="AJ1431">
        <v>30.311793999999999</v>
      </c>
      <c r="AK1431" t="s">
        <v>619</v>
      </c>
      <c r="AL1431">
        <v>-89.866232999999994</v>
      </c>
      <c r="AM1431">
        <v>100</v>
      </c>
      <c r="AN1431">
        <v>1100</v>
      </c>
      <c r="AO1431" t="s">
        <v>118</v>
      </c>
      <c r="AP1431">
        <v>-5</v>
      </c>
      <c r="AQ1431">
        <v>138</v>
      </c>
      <c r="AR1431">
        <v>-384</v>
      </c>
      <c r="AZ1431">
        <v>1200</v>
      </c>
      <c r="BA1431">
        <v>1</v>
      </c>
      <c r="BB1431" t="str">
        <f t="shared" si="105"/>
        <v xml:space="preserve">N35DC   </v>
      </c>
      <c r="BC1431">
        <v>1</v>
      </c>
      <c r="BE1431">
        <v>0</v>
      </c>
      <c r="BF1431">
        <v>0</v>
      </c>
      <c r="BG1431">
        <v>0</v>
      </c>
      <c r="BH1431">
        <v>1150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"17:50:22.738"</f>
        <v>17:50:22.738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341</v>
      </c>
      <c r="CR1431">
        <v>0</v>
      </c>
      <c r="CW1431">
        <v>95100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"10/21/2020 17:50:14.796"</f>
        <v>10/21/2020 17:50:14.796</v>
      </c>
      <c r="C1432" t="str">
        <f t="shared" si="104"/>
        <v>FFDFD3C0</v>
      </c>
      <c r="D1432" t="s">
        <v>113</v>
      </c>
      <c r="E1432">
        <v>4</v>
      </c>
      <c r="H1432">
        <v>162</v>
      </c>
      <c r="I1432" t="s">
        <v>114</v>
      </c>
      <c r="J1432" t="s">
        <v>115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"17:50:22.734"</f>
        <v>17:50:22.734</v>
      </c>
      <c r="T1432" t="str">
        <f>"17:50:22.534"</f>
        <v>17:50:22.534</v>
      </c>
      <c r="U1432" t="str">
        <f t="shared" si="103"/>
        <v>A3E2C2</v>
      </c>
      <c r="V1432">
        <v>0</v>
      </c>
      <c r="W1432">
        <v>0</v>
      </c>
      <c r="X1432">
        <v>1</v>
      </c>
      <c r="Z1432">
        <v>0</v>
      </c>
      <c r="AA1432">
        <v>10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1</v>
      </c>
      <c r="AH1432">
        <v>0</v>
      </c>
      <c r="AI1432" t="s">
        <v>664</v>
      </c>
      <c r="AJ1432">
        <v>30.311793999999999</v>
      </c>
      <c r="AK1432" t="s">
        <v>619</v>
      </c>
      <c r="AL1432">
        <v>-89.866232999999994</v>
      </c>
      <c r="AM1432">
        <v>100</v>
      </c>
      <c r="AN1432">
        <v>1100</v>
      </c>
      <c r="AO1432" t="s">
        <v>118</v>
      </c>
      <c r="AP1432">
        <v>-5</v>
      </c>
      <c r="AQ1432">
        <v>138</v>
      </c>
      <c r="AR1432">
        <v>-384</v>
      </c>
      <c r="AZ1432">
        <v>1200</v>
      </c>
      <c r="BA1432">
        <v>1</v>
      </c>
      <c r="BB1432" t="str">
        <f t="shared" si="105"/>
        <v xml:space="preserve">N35DC   </v>
      </c>
      <c r="BC1432">
        <v>1</v>
      </c>
      <c r="BE1432">
        <v>0</v>
      </c>
      <c r="BF1432">
        <v>0</v>
      </c>
      <c r="BG1432">
        <v>0</v>
      </c>
      <c r="BH1432">
        <v>1150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"17:50:22.738"</f>
        <v>17:50:22.738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341</v>
      </c>
      <c r="CR1432">
        <v>0</v>
      </c>
      <c r="CW1432">
        <v>95100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"10/21/2020 17:50:14.796"</f>
        <v>10/21/2020 17:50:14.796</v>
      </c>
      <c r="C1433" t="str">
        <f t="shared" si="104"/>
        <v>FFDFD3C0</v>
      </c>
      <c r="D1433" t="s">
        <v>133</v>
      </c>
      <c r="E1433">
        <v>1</v>
      </c>
      <c r="F1433">
        <v>1001</v>
      </c>
      <c r="G1433" t="s">
        <v>114</v>
      </c>
      <c r="J1433" t="s">
        <v>134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"17:50:22.734"</f>
        <v>17:50:22.734</v>
      </c>
      <c r="T1433" t="str">
        <f>"17:50:22.534"</f>
        <v>17:50:22.534</v>
      </c>
      <c r="U1433" t="str">
        <f t="shared" si="103"/>
        <v>A3E2C2</v>
      </c>
      <c r="V1433">
        <v>0</v>
      </c>
      <c r="W1433">
        <v>0</v>
      </c>
      <c r="X1433">
        <v>1</v>
      </c>
      <c r="Z1433">
        <v>0</v>
      </c>
      <c r="AA1433">
        <v>10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1</v>
      </c>
      <c r="AH1433">
        <v>0</v>
      </c>
      <c r="AI1433" t="s">
        <v>664</v>
      </c>
      <c r="AJ1433">
        <v>30.311793999999999</v>
      </c>
      <c r="AK1433" t="s">
        <v>619</v>
      </c>
      <c r="AL1433">
        <v>-89.866232999999994</v>
      </c>
      <c r="AM1433">
        <v>100</v>
      </c>
      <c r="AN1433">
        <v>1100</v>
      </c>
      <c r="AO1433" t="s">
        <v>118</v>
      </c>
      <c r="AP1433">
        <v>-5</v>
      </c>
      <c r="AQ1433">
        <v>138</v>
      </c>
      <c r="AR1433">
        <v>-384</v>
      </c>
      <c r="AZ1433">
        <v>1200</v>
      </c>
      <c r="BA1433">
        <v>1</v>
      </c>
      <c r="BB1433" t="str">
        <f t="shared" si="105"/>
        <v xml:space="preserve">N35DC   </v>
      </c>
      <c r="BC1433">
        <v>1</v>
      </c>
      <c r="BE1433">
        <v>0</v>
      </c>
      <c r="BF1433">
        <v>0</v>
      </c>
      <c r="BG1433">
        <v>0</v>
      </c>
      <c r="BH1433">
        <v>1150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"17:50:22.738"</f>
        <v>17:50:22.738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341</v>
      </c>
      <c r="CR1433">
        <v>0</v>
      </c>
      <c r="CW1433">
        <v>95100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"10/21/2020 17:50:14.796"</f>
        <v>10/21/2020 17:50:14.796</v>
      </c>
      <c r="C1434" t="str">
        <f t="shared" si="104"/>
        <v>FFDFD3C0</v>
      </c>
      <c r="D1434" t="s">
        <v>128</v>
      </c>
      <c r="E1434">
        <v>9</v>
      </c>
      <c r="H1434">
        <v>257</v>
      </c>
      <c r="I1434" t="s">
        <v>129</v>
      </c>
      <c r="J1434" t="s">
        <v>126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"17:50:22.734"</f>
        <v>17:50:22.734</v>
      </c>
      <c r="T1434" t="str">
        <f>"17:50:22.534"</f>
        <v>17:50:22.534</v>
      </c>
      <c r="U1434" t="str">
        <f t="shared" si="103"/>
        <v>A3E2C2</v>
      </c>
      <c r="V1434">
        <v>0</v>
      </c>
      <c r="W1434">
        <v>0</v>
      </c>
      <c r="X1434">
        <v>1</v>
      </c>
      <c r="Z1434">
        <v>0</v>
      </c>
      <c r="AA1434">
        <v>10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1</v>
      </c>
      <c r="AH1434">
        <v>0</v>
      </c>
      <c r="AI1434" t="s">
        <v>664</v>
      </c>
      <c r="AJ1434">
        <v>30.311793999999999</v>
      </c>
      <c r="AK1434" t="s">
        <v>619</v>
      </c>
      <c r="AL1434">
        <v>-89.866232999999994</v>
      </c>
      <c r="AM1434">
        <v>100</v>
      </c>
      <c r="AN1434">
        <v>1100</v>
      </c>
      <c r="AO1434" t="s">
        <v>118</v>
      </c>
      <c r="AP1434">
        <v>-5</v>
      </c>
      <c r="AQ1434">
        <v>138</v>
      </c>
      <c r="AR1434">
        <v>-384</v>
      </c>
      <c r="AZ1434">
        <v>1200</v>
      </c>
      <c r="BA1434">
        <v>1</v>
      </c>
      <c r="BB1434" t="str">
        <f t="shared" si="105"/>
        <v xml:space="preserve">N35DC   </v>
      </c>
      <c r="BC1434">
        <v>1</v>
      </c>
      <c r="BE1434">
        <v>0</v>
      </c>
      <c r="BF1434">
        <v>0</v>
      </c>
      <c r="BG1434">
        <v>0</v>
      </c>
      <c r="BH1434">
        <v>1150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"17:50:22.738"</f>
        <v>17:50:22.738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341</v>
      </c>
      <c r="CR1434">
        <v>0</v>
      </c>
      <c r="CW1434">
        <v>95100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"10/21/2020 17:50:15.857"</f>
        <v>10/21/2020 17:50:15.857</v>
      </c>
      <c r="C1435" t="str">
        <f t="shared" si="104"/>
        <v>FFDFD3C0</v>
      </c>
      <c r="D1435" t="s">
        <v>124</v>
      </c>
      <c r="E1435">
        <v>2</v>
      </c>
      <c r="H1435">
        <v>14</v>
      </c>
      <c r="I1435" t="s">
        <v>125</v>
      </c>
      <c r="J1435" t="s">
        <v>126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"17:50:23.813"</f>
        <v>17:50:23.813</v>
      </c>
      <c r="T1435" t="str">
        <f>"17:50:23.613"</f>
        <v>17:50:23.613</v>
      </c>
      <c r="U1435" t="str">
        <f t="shared" si="103"/>
        <v>A3E2C2</v>
      </c>
      <c r="V1435">
        <v>0</v>
      </c>
      <c r="W1435">
        <v>0</v>
      </c>
      <c r="X1435">
        <v>1</v>
      </c>
      <c r="Z1435">
        <v>0</v>
      </c>
      <c r="AA1435">
        <v>10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1</v>
      </c>
      <c r="AH1435">
        <v>0</v>
      </c>
      <c r="AI1435" t="s">
        <v>665</v>
      </c>
      <c r="AJ1435">
        <v>30.312480999999998</v>
      </c>
      <c r="AK1435" t="s">
        <v>619</v>
      </c>
      <c r="AL1435">
        <v>-89.866232999999994</v>
      </c>
      <c r="AM1435">
        <v>100</v>
      </c>
      <c r="AN1435">
        <v>1100</v>
      </c>
      <c r="AO1435" t="s">
        <v>118</v>
      </c>
      <c r="AP1435">
        <v>-5</v>
      </c>
      <c r="AQ1435">
        <v>138</v>
      </c>
      <c r="AR1435">
        <v>-384</v>
      </c>
      <c r="AZ1435">
        <v>1200</v>
      </c>
      <c r="BA1435">
        <v>1</v>
      </c>
      <c r="BB1435" t="str">
        <f t="shared" si="105"/>
        <v xml:space="preserve">N35DC   </v>
      </c>
      <c r="BC1435">
        <v>1</v>
      </c>
      <c r="BE1435">
        <v>0</v>
      </c>
      <c r="BF1435">
        <v>0</v>
      </c>
      <c r="BG1435">
        <v>0</v>
      </c>
      <c r="BH1435">
        <v>1150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"17:50:23.818"</f>
        <v>17:50:23.818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341</v>
      </c>
      <c r="CR1435">
        <v>0</v>
      </c>
      <c r="CW1435">
        <v>95965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"10/21/2020 17:50:15.857"</f>
        <v>10/21/2020 17:50:15.857</v>
      </c>
      <c r="C1436" t="str">
        <f t="shared" si="104"/>
        <v>FFDFD3C0</v>
      </c>
      <c r="D1436" t="s">
        <v>130</v>
      </c>
      <c r="E1436">
        <v>3</v>
      </c>
      <c r="F1436">
        <v>2003</v>
      </c>
      <c r="G1436" t="s">
        <v>131</v>
      </c>
      <c r="J1436" t="s">
        <v>132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"17:50:23.813"</f>
        <v>17:50:23.813</v>
      </c>
      <c r="T1436" t="str">
        <f>"17:50:23.613"</f>
        <v>17:50:23.613</v>
      </c>
      <c r="U1436" t="str">
        <f t="shared" si="103"/>
        <v>A3E2C2</v>
      </c>
      <c r="V1436">
        <v>0</v>
      </c>
      <c r="W1436">
        <v>0</v>
      </c>
      <c r="X1436">
        <v>1</v>
      </c>
      <c r="Z1436">
        <v>0</v>
      </c>
      <c r="AA1436">
        <v>10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1</v>
      </c>
      <c r="AH1436">
        <v>0</v>
      </c>
      <c r="AI1436" t="s">
        <v>665</v>
      </c>
      <c r="AJ1436">
        <v>30.312480999999998</v>
      </c>
      <c r="AK1436" t="s">
        <v>619</v>
      </c>
      <c r="AL1436">
        <v>-89.866232999999994</v>
      </c>
      <c r="AM1436">
        <v>100</v>
      </c>
      <c r="AN1436">
        <v>1100</v>
      </c>
      <c r="AO1436" t="s">
        <v>118</v>
      </c>
      <c r="AP1436">
        <v>-5</v>
      </c>
      <c r="AQ1436">
        <v>138</v>
      </c>
      <c r="AR1436">
        <v>-384</v>
      </c>
      <c r="AZ1436">
        <v>1200</v>
      </c>
      <c r="BA1436">
        <v>1</v>
      </c>
      <c r="BB1436" t="str">
        <f t="shared" si="105"/>
        <v xml:space="preserve">N35DC   </v>
      </c>
      <c r="BC1436">
        <v>1</v>
      </c>
      <c r="BE1436">
        <v>0</v>
      </c>
      <c r="BF1436">
        <v>0</v>
      </c>
      <c r="BG1436">
        <v>0</v>
      </c>
      <c r="BH1436">
        <v>1150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"17:50:23.818"</f>
        <v>17:50:23.818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341</v>
      </c>
      <c r="CR1436">
        <v>0</v>
      </c>
      <c r="CW1436">
        <v>95965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"10/21/2020 17:50:15.857"</f>
        <v>10/21/2020 17:50:15.857</v>
      </c>
      <c r="C1437" t="str">
        <f t="shared" si="104"/>
        <v>FFDFD3C0</v>
      </c>
      <c r="D1437" t="s">
        <v>113</v>
      </c>
      <c r="E1437">
        <v>4</v>
      </c>
      <c r="H1437">
        <v>162</v>
      </c>
      <c r="I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"17:50:23.813"</f>
        <v>17:50:23.813</v>
      </c>
      <c r="T1437" t="str">
        <f>"17:50:23.613"</f>
        <v>17:50:23.613</v>
      </c>
      <c r="U1437" t="str">
        <f t="shared" si="103"/>
        <v>A3E2C2</v>
      </c>
      <c r="V1437">
        <v>0</v>
      </c>
      <c r="W1437">
        <v>0</v>
      </c>
      <c r="X1437">
        <v>1</v>
      </c>
      <c r="Z1437">
        <v>0</v>
      </c>
      <c r="AA1437">
        <v>10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1</v>
      </c>
      <c r="AH1437">
        <v>0</v>
      </c>
      <c r="AI1437" t="s">
        <v>665</v>
      </c>
      <c r="AJ1437">
        <v>30.312480999999998</v>
      </c>
      <c r="AK1437" t="s">
        <v>619</v>
      </c>
      <c r="AL1437">
        <v>-89.866232999999994</v>
      </c>
      <c r="AM1437">
        <v>100</v>
      </c>
      <c r="AN1437">
        <v>1100</v>
      </c>
      <c r="AO1437" t="s">
        <v>118</v>
      </c>
      <c r="AP1437">
        <v>-5</v>
      </c>
      <c r="AQ1437">
        <v>138</v>
      </c>
      <c r="AR1437">
        <v>-384</v>
      </c>
      <c r="AZ1437">
        <v>1200</v>
      </c>
      <c r="BA1437">
        <v>1</v>
      </c>
      <c r="BB1437" t="str">
        <f t="shared" si="105"/>
        <v xml:space="preserve">N35DC   </v>
      </c>
      <c r="BC1437">
        <v>1</v>
      </c>
      <c r="BE1437">
        <v>0</v>
      </c>
      <c r="BF1437">
        <v>0</v>
      </c>
      <c r="BG1437">
        <v>0</v>
      </c>
      <c r="BH1437">
        <v>1150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"17:50:23.818"</f>
        <v>17:50:23.818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341</v>
      </c>
      <c r="CR1437">
        <v>0</v>
      </c>
      <c r="CW1437">
        <v>95965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"10/21/2020 17:50:15.857"</f>
        <v>10/21/2020 17:50:15.857</v>
      </c>
      <c r="C1438" t="str">
        <f t="shared" si="104"/>
        <v>FFDFD3C0</v>
      </c>
      <c r="D1438" t="s">
        <v>133</v>
      </c>
      <c r="E1438">
        <v>1</v>
      </c>
      <c r="F1438">
        <v>1001</v>
      </c>
      <c r="G1438" t="s">
        <v>114</v>
      </c>
      <c r="J1438" t="s">
        <v>134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"17:50:23.813"</f>
        <v>17:50:23.813</v>
      </c>
      <c r="T1438" t="str">
        <f>"17:50:23.613"</f>
        <v>17:50:23.613</v>
      </c>
      <c r="U1438" t="str">
        <f t="shared" si="103"/>
        <v>A3E2C2</v>
      </c>
      <c r="V1438">
        <v>0</v>
      </c>
      <c r="W1438">
        <v>0</v>
      </c>
      <c r="X1438">
        <v>1</v>
      </c>
      <c r="Z1438">
        <v>0</v>
      </c>
      <c r="AA1438">
        <v>10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1</v>
      </c>
      <c r="AH1438">
        <v>0</v>
      </c>
      <c r="AI1438" t="s">
        <v>665</v>
      </c>
      <c r="AJ1438">
        <v>30.312480999999998</v>
      </c>
      <c r="AK1438" t="s">
        <v>619</v>
      </c>
      <c r="AL1438">
        <v>-89.866232999999994</v>
      </c>
      <c r="AM1438">
        <v>100</v>
      </c>
      <c r="AN1438">
        <v>1100</v>
      </c>
      <c r="AO1438" t="s">
        <v>118</v>
      </c>
      <c r="AP1438">
        <v>-5</v>
      </c>
      <c r="AQ1438">
        <v>138</v>
      </c>
      <c r="AR1438">
        <v>-384</v>
      </c>
      <c r="AZ1438">
        <v>1200</v>
      </c>
      <c r="BA1438">
        <v>1</v>
      </c>
      <c r="BB1438" t="str">
        <f t="shared" si="105"/>
        <v xml:space="preserve">N35DC   </v>
      </c>
      <c r="BC1438">
        <v>1</v>
      </c>
      <c r="BE1438">
        <v>0</v>
      </c>
      <c r="BF1438">
        <v>0</v>
      </c>
      <c r="BG1438">
        <v>0</v>
      </c>
      <c r="BH1438">
        <v>1150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"17:50:23.818"</f>
        <v>17:50:23.818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341</v>
      </c>
      <c r="CR1438">
        <v>0</v>
      </c>
      <c r="CW1438">
        <v>95965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"10/21/2020 17:50:15.857"</f>
        <v>10/21/2020 17:50:15.857</v>
      </c>
      <c r="C1439" t="str">
        <f t="shared" si="104"/>
        <v>FFDFD3C0</v>
      </c>
      <c r="D1439" t="s">
        <v>128</v>
      </c>
      <c r="E1439">
        <v>9</v>
      </c>
      <c r="H1439">
        <v>257</v>
      </c>
      <c r="I1439" t="s">
        <v>129</v>
      </c>
      <c r="J1439" t="s">
        <v>126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"17:50:23.813"</f>
        <v>17:50:23.813</v>
      </c>
      <c r="T1439" t="str">
        <f>"17:50:23.613"</f>
        <v>17:50:23.613</v>
      </c>
      <c r="U1439" t="str">
        <f t="shared" si="103"/>
        <v>A3E2C2</v>
      </c>
      <c r="V1439">
        <v>0</v>
      </c>
      <c r="W1439">
        <v>0</v>
      </c>
      <c r="X1439">
        <v>1</v>
      </c>
      <c r="Z1439">
        <v>0</v>
      </c>
      <c r="AA1439">
        <v>10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1</v>
      </c>
      <c r="AH1439">
        <v>0</v>
      </c>
      <c r="AI1439" t="s">
        <v>665</v>
      </c>
      <c r="AJ1439">
        <v>30.312480999999998</v>
      </c>
      <c r="AK1439" t="s">
        <v>619</v>
      </c>
      <c r="AL1439">
        <v>-89.866232999999994</v>
      </c>
      <c r="AM1439">
        <v>100</v>
      </c>
      <c r="AN1439">
        <v>1100</v>
      </c>
      <c r="AO1439" t="s">
        <v>118</v>
      </c>
      <c r="AP1439">
        <v>-5</v>
      </c>
      <c r="AQ1439">
        <v>138</v>
      </c>
      <c r="AR1439">
        <v>-384</v>
      </c>
      <c r="AZ1439">
        <v>1200</v>
      </c>
      <c r="BA1439">
        <v>1</v>
      </c>
      <c r="BB1439" t="str">
        <f t="shared" si="105"/>
        <v xml:space="preserve">N35DC   </v>
      </c>
      <c r="BC1439">
        <v>1</v>
      </c>
      <c r="BE1439">
        <v>0</v>
      </c>
      <c r="BF1439">
        <v>0</v>
      </c>
      <c r="BG1439">
        <v>0</v>
      </c>
      <c r="BH1439">
        <v>1150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"17:50:23.818"</f>
        <v>17:50:23.818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341</v>
      </c>
      <c r="CR1439">
        <v>0</v>
      </c>
      <c r="CW1439">
        <v>95965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"10/21/2020 17:50:17.827"</f>
        <v>10/21/2020 17:50:17.827</v>
      </c>
      <c r="C1440" t="str">
        <f t="shared" si="104"/>
        <v>FFDFD3C0</v>
      </c>
      <c r="D1440" t="s">
        <v>124</v>
      </c>
      <c r="E1440">
        <v>2</v>
      </c>
      <c r="H1440">
        <v>14</v>
      </c>
      <c r="I1440" t="s">
        <v>125</v>
      </c>
      <c r="J1440" t="s">
        <v>126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"17:50:25.750"</f>
        <v>17:50:25.750</v>
      </c>
      <c r="T1440" t="str">
        <f>"17:50:25.650"</f>
        <v>17:50:25.650</v>
      </c>
      <c r="U1440" t="str">
        <f t="shared" si="103"/>
        <v>A3E2C2</v>
      </c>
      <c r="V1440">
        <v>0</v>
      </c>
      <c r="W1440">
        <v>0</v>
      </c>
      <c r="X1440">
        <v>1</v>
      </c>
      <c r="Z1440">
        <v>0</v>
      </c>
      <c r="AA1440">
        <v>10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1</v>
      </c>
      <c r="AH1440">
        <v>0</v>
      </c>
      <c r="AI1440" t="s">
        <v>666</v>
      </c>
      <c r="AJ1440">
        <v>30.313704000000001</v>
      </c>
      <c r="AK1440" t="s">
        <v>648</v>
      </c>
      <c r="AL1440">
        <v>-89.866339999999994</v>
      </c>
      <c r="AM1440">
        <v>100</v>
      </c>
      <c r="AN1440">
        <v>1100</v>
      </c>
      <c r="AO1440" t="s">
        <v>118</v>
      </c>
      <c r="AP1440">
        <v>-6</v>
      </c>
      <c r="AQ1440">
        <v>137</v>
      </c>
      <c r="AR1440">
        <v>-320</v>
      </c>
      <c r="AZ1440">
        <v>1200</v>
      </c>
      <c r="BA1440">
        <v>1</v>
      </c>
      <c r="BB1440" t="str">
        <f t="shared" si="105"/>
        <v xml:space="preserve">N35DC   </v>
      </c>
      <c r="BC1440">
        <v>1</v>
      </c>
      <c r="BE1440">
        <v>0</v>
      </c>
      <c r="BF1440">
        <v>0</v>
      </c>
      <c r="BG1440">
        <v>0</v>
      </c>
      <c r="BH1440">
        <v>1150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"17:50:25.753"</f>
        <v>17:50:25.753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341</v>
      </c>
      <c r="CR1440">
        <v>0</v>
      </c>
      <c r="CW1440">
        <v>97385</v>
      </c>
      <c r="CY1440">
        <v>1</v>
      </c>
      <c r="CZ1440">
        <v>0</v>
      </c>
      <c r="DA1440">
        <v>0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"10/21/2020 17:50:17.827"</f>
        <v>10/21/2020 17:50:17.827</v>
      </c>
      <c r="C1441" t="str">
        <f t="shared" si="104"/>
        <v>FFDFD3C0</v>
      </c>
      <c r="D1441" t="s">
        <v>113</v>
      </c>
      <c r="E1441">
        <v>4</v>
      </c>
      <c r="H1441">
        <v>162</v>
      </c>
      <c r="I1441" t="s">
        <v>114</v>
      </c>
      <c r="J1441" t="s">
        <v>115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"17:50:25.750"</f>
        <v>17:50:25.750</v>
      </c>
      <c r="T1441" t="str">
        <f>"17:50:25.650"</f>
        <v>17:50:25.650</v>
      </c>
      <c r="U1441" t="str">
        <f t="shared" si="103"/>
        <v>A3E2C2</v>
      </c>
      <c r="V1441">
        <v>0</v>
      </c>
      <c r="W1441">
        <v>0</v>
      </c>
      <c r="X1441">
        <v>1</v>
      </c>
      <c r="Z1441">
        <v>0</v>
      </c>
      <c r="AA1441">
        <v>10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1</v>
      </c>
      <c r="AH1441">
        <v>0</v>
      </c>
      <c r="AI1441" t="s">
        <v>666</v>
      </c>
      <c r="AJ1441">
        <v>30.313704000000001</v>
      </c>
      <c r="AK1441" t="s">
        <v>648</v>
      </c>
      <c r="AL1441">
        <v>-89.866339999999994</v>
      </c>
      <c r="AM1441">
        <v>100</v>
      </c>
      <c r="AN1441">
        <v>1100</v>
      </c>
      <c r="AO1441" t="s">
        <v>118</v>
      </c>
      <c r="AP1441">
        <v>-6</v>
      </c>
      <c r="AQ1441">
        <v>137</v>
      </c>
      <c r="AR1441">
        <v>-320</v>
      </c>
      <c r="AZ1441">
        <v>1200</v>
      </c>
      <c r="BA1441">
        <v>1</v>
      </c>
      <c r="BB1441" t="str">
        <f t="shared" si="105"/>
        <v xml:space="preserve">N35DC   </v>
      </c>
      <c r="BC1441">
        <v>1</v>
      </c>
      <c r="BE1441">
        <v>0</v>
      </c>
      <c r="BF1441">
        <v>0</v>
      </c>
      <c r="BG1441">
        <v>0</v>
      </c>
      <c r="BH1441">
        <v>1150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"17:50:25.753"</f>
        <v>17:50:25.753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341</v>
      </c>
      <c r="CR1441">
        <v>0</v>
      </c>
      <c r="CW1441">
        <v>97385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"10/21/2020 17:50:17.827"</f>
        <v>10/21/2020 17:50:17.827</v>
      </c>
      <c r="C1442" t="str">
        <f t="shared" si="104"/>
        <v>FFDFD3C0</v>
      </c>
      <c r="D1442" t="s">
        <v>130</v>
      </c>
      <c r="E1442">
        <v>3</v>
      </c>
      <c r="F1442">
        <v>2003</v>
      </c>
      <c r="G1442" t="s">
        <v>131</v>
      </c>
      <c r="J1442" t="s">
        <v>132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"17:50:25.750"</f>
        <v>17:50:25.750</v>
      </c>
      <c r="T1442" t="str">
        <f>"17:50:25.650"</f>
        <v>17:50:25.650</v>
      </c>
      <c r="U1442" t="str">
        <f t="shared" si="103"/>
        <v>A3E2C2</v>
      </c>
      <c r="V1442">
        <v>0</v>
      </c>
      <c r="W1442">
        <v>0</v>
      </c>
      <c r="X1442">
        <v>1</v>
      </c>
      <c r="Z1442">
        <v>0</v>
      </c>
      <c r="AA1442">
        <v>10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1</v>
      </c>
      <c r="AH1442">
        <v>0</v>
      </c>
      <c r="AI1442" t="s">
        <v>666</v>
      </c>
      <c r="AJ1442">
        <v>30.313704000000001</v>
      </c>
      <c r="AK1442" t="s">
        <v>648</v>
      </c>
      <c r="AL1442">
        <v>-89.866339999999994</v>
      </c>
      <c r="AM1442">
        <v>100</v>
      </c>
      <c r="AN1442">
        <v>1100</v>
      </c>
      <c r="AO1442" t="s">
        <v>118</v>
      </c>
      <c r="AP1442">
        <v>-6</v>
      </c>
      <c r="AQ1442">
        <v>137</v>
      </c>
      <c r="AR1442">
        <v>-320</v>
      </c>
      <c r="AZ1442">
        <v>1200</v>
      </c>
      <c r="BA1442">
        <v>1</v>
      </c>
      <c r="BB1442" t="str">
        <f t="shared" si="105"/>
        <v xml:space="preserve">N35DC   </v>
      </c>
      <c r="BC1442">
        <v>1</v>
      </c>
      <c r="BE1442">
        <v>0</v>
      </c>
      <c r="BF1442">
        <v>0</v>
      </c>
      <c r="BG1442">
        <v>0</v>
      </c>
      <c r="BH1442">
        <v>1150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"17:50:25.753"</f>
        <v>17:50:25.753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341</v>
      </c>
      <c r="CR1442">
        <v>0</v>
      </c>
      <c r="CW1442">
        <v>97385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"10/21/2020 17:50:17.827"</f>
        <v>10/21/2020 17:50:17.827</v>
      </c>
      <c r="C1443" t="str">
        <f t="shared" si="104"/>
        <v>FFDFD3C0</v>
      </c>
      <c r="D1443" t="s">
        <v>133</v>
      </c>
      <c r="E1443">
        <v>1</v>
      </c>
      <c r="F1443">
        <v>1001</v>
      </c>
      <c r="G1443" t="s">
        <v>114</v>
      </c>
      <c r="J1443" t="s">
        <v>134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"17:50:25.750"</f>
        <v>17:50:25.750</v>
      </c>
      <c r="T1443" t="str">
        <f>"17:50:25.650"</f>
        <v>17:50:25.650</v>
      </c>
      <c r="U1443" t="str">
        <f t="shared" si="103"/>
        <v>A3E2C2</v>
      </c>
      <c r="V1443">
        <v>0</v>
      </c>
      <c r="W1443">
        <v>0</v>
      </c>
      <c r="X1443">
        <v>1</v>
      </c>
      <c r="Z1443">
        <v>0</v>
      </c>
      <c r="AA1443">
        <v>10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1</v>
      </c>
      <c r="AH1443">
        <v>0</v>
      </c>
      <c r="AI1443" t="s">
        <v>666</v>
      </c>
      <c r="AJ1443">
        <v>30.313704000000001</v>
      </c>
      <c r="AK1443" t="s">
        <v>648</v>
      </c>
      <c r="AL1443">
        <v>-89.866339999999994</v>
      </c>
      <c r="AM1443">
        <v>100</v>
      </c>
      <c r="AN1443">
        <v>1100</v>
      </c>
      <c r="AO1443" t="s">
        <v>118</v>
      </c>
      <c r="AP1443">
        <v>-6</v>
      </c>
      <c r="AQ1443">
        <v>137</v>
      </c>
      <c r="AR1443">
        <v>-320</v>
      </c>
      <c r="AZ1443">
        <v>1200</v>
      </c>
      <c r="BA1443">
        <v>1</v>
      </c>
      <c r="BB1443" t="str">
        <f t="shared" si="105"/>
        <v xml:space="preserve">N35DC   </v>
      </c>
      <c r="BC1443">
        <v>1</v>
      </c>
      <c r="BE1443">
        <v>0</v>
      </c>
      <c r="BF1443">
        <v>0</v>
      </c>
      <c r="BG1443">
        <v>0</v>
      </c>
      <c r="BH1443">
        <v>1150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"17:50:25.753"</f>
        <v>17:50:25.753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341</v>
      </c>
      <c r="CR1443">
        <v>0</v>
      </c>
      <c r="CW1443">
        <v>97385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"10/21/2020 17:50:17.827"</f>
        <v>10/21/2020 17:50:17.827</v>
      </c>
      <c r="C1444" t="str">
        <f t="shared" si="104"/>
        <v>FFDFD3C0</v>
      </c>
      <c r="D1444" t="s">
        <v>128</v>
      </c>
      <c r="E1444">
        <v>9</v>
      </c>
      <c r="H1444">
        <v>257</v>
      </c>
      <c r="I1444" t="s">
        <v>129</v>
      </c>
      <c r="J1444" t="s">
        <v>126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"17:50:25.750"</f>
        <v>17:50:25.750</v>
      </c>
      <c r="T1444" t="str">
        <f>"17:50:25.650"</f>
        <v>17:50:25.650</v>
      </c>
      <c r="U1444" t="str">
        <f t="shared" si="103"/>
        <v>A3E2C2</v>
      </c>
      <c r="V1444">
        <v>0</v>
      </c>
      <c r="W1444">
        <v>0</v>
      </c>
      <c r="X1444">
        <v>1</v>
      </c>
      <c r="Z1444">
        <v>0</v>
      </c>
      <c r="AA1444">
        <v>10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1</v>
      </c>
      <c r="AH1444">
        <v>0</v>
      </c>
      <c r="AI1444" t="s">
        <v>666</v>
      </c>
      <c r="AJ1444">
        <v>30.313704000000001</v>
      </c>
      <c r="AK1444" t="s">
        <v>648</v>
      </c>
      <c r="AL1444">
        <v>-89.866339999999994</v>
      </c>
      <c r="AM1444">
        <v>100</v>
      </c>
      <c r="AN1444">
        <v>1100</v>
      </c>
      <c r="AO1444" t="s">
        <v>118</v>
      </c>
      <c r="AP1444">
        <v>-6</v>
      </c>
      <c r="AQ1444">
        <v>137</v>
      </c>
      <c r="AR1444">
        <v>-320</v>
      </c>
      <c r="AZ1444">
        <v>1200</v>
      </c>
      <c r="BA1444">
        <v>1</v>
      </c>
      <c r="BB1444" t="str">
        <f t="shared" si="105"/>
        <v xml:space="preserve">N35DC   </v>
      </c>
      <c r="BC1444">
        <v>1</v>
      </c>
      <c r="BE1444">
        <v>0</v>
      </c>
      <c r="BF1444">
        <v>0</v>
      </c>
      <c r="BG1444">
        <v>0</v>
      </c>
      <c r="BH1444">
        <v>1150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"17:50:25.753"</f>
        <v>17:50:25.753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341</v>
      </c>
      <c r="CR1444">
        <v>0</v>
      </c>
      <c r="CW1444">
        <v>97385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"10/21/2020 17:50:18.756"</f>
        <v>10/21/2020 17:50:18.756</v>
      </c>
      <c r="C1445" t="str">
        <f t="shared" si="104"/>
        <v>FFDFD3C0</v>
      </c>
      <c r="D1445" t="s">
        <v>133</v>
      </c>
      <c r="E1445">
        <v>1</v>
      </c>
      <c r="F1445">
        <v>1001</v>
      </c>
      <c r="G1445" t="s">
        <v>114</v>
      </c>
      <c r="J1445" t="s">
        <v>134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"17:50:26.680"</f>
        <v>17:50:26.680</v>
      </c>
      <c r="T1445" t="str">
        <f>"17:50:26.180"</f>
        <v>17:50:26.180</v>
      </c>
      <c r="U1445" t="str">
        <f t="shared" si="103"/>
        <v>A3E2C2</v>
      </c>
      <c r="V1445">
        <v>0</v>
      </c>
      <c r="W1445">
        <v>0</v>
      </c>
      <c r="X1445">
        <v>1</v>
      </c>
      <c r="Z1445">
        <v>0</v>
      </c>
      <c r="AA1445">
        <v>10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1</v>
      </c>
      <c r="AH1445">
        <v>0</v>
      </c>
      <c r="AI1445" t="s">
        <v>667</v>
      </c>
      <c r="AJ1445">
        <v>30.314305000000001</v>
      </c>
      <c r="AK1445" t="s">
        <v>587</v>
      </c>
      <c r="AL1445">
        <v>-89.866361999999995</v>
      </c>
      <c r="AM1445">
        <v>100</v>
      </c>
      <c r="AN1445">
        <v>1100</v>
      </c>
      <c r="AO1445" t="s">
        <v>118</v>
      </c>
      <c r="AP1445">
        <v>-6</v>
      </c>
      <c r="AQ1445">
        <v>137</v>
      </c>
      <c r="AR1445">
        <v>-320</v>
      </c>
      <c r="AZ1445">
        <v>1200</v>
      </c>
      <c r="BA1445">
        <v>1</v>
      </c>
      <c r="BB1445" t="str">
        <f t="shared" si="105"/>
        <v xml:space="preserve">N35DC   </v>
      </c>
      <c r="BC1445">
        <v>1</v>
      </c>
      <c r="BE1445">
        <v>0</v>
      </c>
      <c r="BF1445">
        <v>0</v>
      </c>
      <c r="BG1445">
        <v>0</v>
      </c>
      <c r="BH1445">
        <v>1125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"17:50:26.683"</f>
        <v>17:50:26.683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341</v>
      </c>
      <c r="CR1445">
        <v>0</v>
      </c>
      <c r="CW1445">
        <v>98028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"10/21/2020 17:50:18.756"</f>
        <v>10/21/2020 17:50:18.756</v>
      </c>
      <c r="C1446" t="str">
        <f t="shared" si="104"/>
        <v>FFDFD3C0</v>
      </c>
      <c r="D1446" t="s">
        <v>128</v>
      </c>
      <c r="E1446">
        <v>9</v>
      </c>
      <c r="H1446">
        <v>257</v>
      </c>
      <c r="I1446" t="s">
        <v>129</v>
      </c>
      <c r="J1446" t="s">
        <v>126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"17:50:26.680"</f>
        <v>17:50:26.680</v>
      </c>
      <c r="T1446" t="str">
        <f>"17:50:26.180"</f>
        <v>17:50:26.180</v>
      </c>
      <c r="U1446" t="str">
        <f t="shared" si="103"/>
        <v>A3E2C2</v>
      </c>
      <c r="V1446">
        <v>0</v>
      </c>
      <c r="W1446">
        <v>0</v>
      </c>
      <c r="X1446">
        <v>1</v>
      </c>
      <c r="Z1446">
        <v>0</v>
      </c>
      <c r="AA1446">
        <v>10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1</v>
      </c>
      <c r="AH1446">
        <v>0</v>
      </c>
      <c r="AI1446" t="s">
        <v>667</v>
      </c>
      <c r="AJ1446">
        <v>30.314305000000001</v>
      </c>
      <c r="AK1446" t="s">
        <v>587</v>
      </c>
      <c r="AL1446">
        <v>-89.866361999999995</v>
      </c>
      <c r="AM1446">
        <v>100</v>
      </c>
      <c r="AN1446">
        <v>1100</v>
      </c>
      <c r="AO1446" t="s">
        <v>118</v>
      </c>
      <c r="AP1446">
        <v>-6</v>
      </c>
      <c r="AQ1446">
        <v>137</v>
      </c>
      <c r="AR1446">
        <v>-320</v>
      </c>
      <c r="AZ1446">
        <v>1200</v>
      </c>
      <c r="BA1446">
        <v>1</v>
      </c>
      <c r="BB1446" t="str">
        <f t="shared" si="105"/>
        <v xml:space="preserve">N35DC   </v>
      </c>
      <c r="BC1446">
        <v>1</v>
      </c>
      <c r="BE1446">
        <v>0</v>
      </c>
      <c r="BF1446">
        <v>0</v>
      </c>
      <c r="BG1446">
        <v>0</v>
      </c>
      <c r="BH1446">
        <v>1125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"17:50:26.683"</f>
        <v>17:50:26.683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341</v>
      </c>
      <c r="CR1446">
        <v>0</v>
      </c>
      <c r="CW1446">
        <v>98028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"10/21/2020 17:50:18.756"</f>
        <v>10/21/2020 17:50:18.756</v>
      </c>
      <c r="C1447" t="str">
        <f t="shared" si="104"/>
        <v>FFDFD3C0</v>
      </c>
      <c r="D1447" t="s">
        <v>124</v>
      </c>
      <c r="E1447">
        <v>2</v>
      </c>
      <c r="H1447">
        <v>14</v>
      </c>
      <c r="I1447" t="s">
        <v>125</v>
      </c>
      <c r="J1447" t="s">
        <v>126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"17:50:26.680"</f>
        <v>17:50:26.680</v>
      </c>
      <c r="T1447" t="str">
        <f>"17:50:26.180"</f>
        <v>17:50:26.180</v>
      </c>
      <c r="U1447" t="str">
        <f t="shared" si="103"/>
        <v>A3E2C2</v>
      </c>
      <c r="V1447">
        <v>0</v>
      </c>
      <c r="W1447">
        <v>0</v>
      </c>
      <c r="X1447">
        <v>1</v>
      </c>
      <c r="Z1447">
        <v>0</v>
      </c>
      <c r="AA1447">
        <v>10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1</v>
      </c>
      <c r="AH1447">
        <v>0</v>
      </c>
      <c r="AI1447" t="s">
        <v>667</v>
      </c>
      <c r="AJ1447">
        <v>30.314305000000001</v>
      </c>
      <c r="AK1447" t="s">
        <v>587</v>
      </c>
      <c r="AL1447">
        <v>-89.866361999999995</v>
      </c>
      <c r="AM1447">
        <v>100</v>
      </c>
      <c r="AN1447">
        <v>1100</v>
      </c>
      <c r="AO1447" t="s">
        <v>118</v>
      </c>
      <c r="AP1447">
        <v>-6</v>
      </c>
      <c r="AQ1447">
        <v>137</v>
      </c>
      <c r="AR1447">
        <v>-320</v>
      </c>
      <c r="AZ1447">
        <v>1200</v>
      </c>
      <c r="BA1447">
        <v>1</v>
      </c>
      <c r="BB1447" t="str">
        <f t="shared" si="105"/>
        <v xml:space="preserve">N35DC   </v>
      </c>
      <c r="BC1447">
        <v>1</v>
      </c>
      <c r="BE1447">
        <v>0</v>
      </c>
      <c r="BF1447">
        <v>0</v>
      </c>
      <c r="BG1447">
        <v>0</v>
      </c>
      <c r="BH1447">
        <v>1125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"17:50:26.683"</f>
        <v>17:50:26.683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341</v>
      </c>
      <c r="CR1447">
        <v>0</v>
      </c>
      <c r="CW1447">
        <v>98028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"10/21/2020 17:50:18.756"</f>
        <v>10/21/2020 17:50:18.756</v>
      </c>
      <c r="C1448" t="str">
        <f t="shared" si="104"/>
        <v>FFDFD3C0</v>
      </c>
      <c r="D1448" t="s">
        <v>113</v>
      </c>
      <c r="E1448">
        <v>4</v>
      </c>
      <c r="H1448">
        <v>162</v>
      </c>
      <c r="I1448" t="s">
        <v>114</v>
      </c>
      <c r="J1448" t="s">
        <v>115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"17:50:26.680"</f>
        <v>17:50:26.680</v>
      </c>
      <c r="T1448" t="str">
        <f>"17:50:26.180"</f>
        <v>17:50:26.180</v>
      </c>
      <c r="U1448" t="str">
        <f t="shared" si="103"/>
        <v>A3E2C2</v>
      </c>
      <c r="V1448">
        <v>0</v>
      </c>
      <c r="W1448">
        <v>0</v>
      </c>
      <c r="X1448">
        <v>1</v>
      </c>
      <c r="Z1448">
        <v>0</v>
      </c>
      <c r="AA1448">
        <v>10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1</v>
      </c>
      <c r="AH1448">
        <v>0</v>
      </c>
      <c r="AI1448" t="s">
        <v>667</v>
      </c>
      <c r="AJ1448">
        <v>30.314305000000001</v>
      </c>
      <c r="AK1448" t="s">
        <v>587</v>
      </c>
      <c r="AL1448">
        <v>-89.866361999999995</v>
      </c>
      <c r="AM1448">
        <v>100</v>
      </c>
      <c r="AN1448">
        <v>1100</v>
      </c>
      <c r="AO1448" t="s">
        <v>118</v>
      </c>
      <c r="AP1448">
        <v>-6</v>
      </c>
      <c r="AQ1448">
        <v>137</v>
      </c>
      <c r="AR1448">
        <v>-320</v>
      </c>
      <c r="AZ1448">
        <v>1200</v>
      </c>
      <c r="BA1448">
        <v>1</v>
      </c>
      <c r="BB1448" t="str">
        <f t="shared" si="105"/>
        <v xml:space="preserve">N35DC   </v>
      </c>
      <c r="BC1448">
        <v>1</v>
      </c>
      <c r="BE1448">
        <v>0</v>
      </c>
      <c r="BF1448">
        <v>0</v>
      </c>
      <c r="BG1448">
        <v>0</v>
      </c>
      <c r="BH1448">
        <v>1125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"17:50:26.683"</f>
        <v>17:50:26.683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341</v>
      </c>
      <c r="CR1448">
        <v>0</v>
      </c>
      <c r="CW1448">
        <v>98028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"10/21/2020 17:50:18.756"</f>
        <v>10/21/2020 17:50:18.756</v>
      </c>
      <c r="C1449" t="str">
        <f t="shared" si="104"/>
        <v>FFDFD3C0</v>
      </c>
      <c r="D1449" t="s">
        <v>130</v>
      </c>
      <c r="E1449">
        <v>3</v>
      </c>
      <c r="F1449">
        <v>2003</v>
      </c>
      <c r="G1449" t="s">
        <v>131</v>
      </c>
      <c r="J1449" t="s">
        <v>132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"17:50:26.680"</f>
        <v>17:50:26.680</v>
      </c>
      <c r="T1449" t="str">
        <f>"17:50:26.180"</f>
        <v>17:50:26.180</v>
      </c>
      <c r="U1449" t="str">
        <f t="shared" si="103"/>
        <v>A3E2C2</v>
      </c>
      <c r="V1449">
        <v>0</v>
      </c>
      <c r="W1449">
        <v>0</v>
      </c>
      <c r="X1449">
        <v>1</v>
      </c>
      <c r="Z1449">
        <v>0</v>
      </c>
      <c r="AA1449">
        <v>10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1</v>
      </c>
      <c r="AH1449">
        <v>0</v>
      </c>
      <c r="AI1449" t="s">
        <v>667</v>
      </c>
      <c r="AJ1449">
        <v>30.314305000000001</v>
      </c>
      <c r="AK1449" t="s">
        <v>587</v>
      </c>
      <c r="AL1449">
        <v>-89.866361999999995</v>
      </c>
      <c r="AM1449">
        <v>100</v>
      </c>
      <c r="AN1449">
        <v>1100</v>
      </c>
      <c r="AO1449" t="s">
        <v>118</v>
      </c>
      <c r="AP1449">
        <v>-6</v>
      </c>
      <c r="AQ1449">
        <v>137</v>
      </c>
      <c r="AR1449">
        <v>-320</v>
      </c>
      <c r="AZ1449">
        <v>1200</v>
      </c>
      <c r="BA1449">
        <v>1</v>
      </c>
      <c r="BB1449" t="str">
        <f t="shared" si="105"/>
        <v xml:space="preserve">N35DC   </v>
      </c>
      <c r="BC1449">
        <v>1</v>
      </c>
      <c r="BE1449">
        <v>0</v>
      </c>
      <c r="BF1449">
        <v>0</v>
      </c>
      <c r="BG1449">
        <v>0</v>
      </c>
      <c r="BH1449">
        <v>1125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>"17:50:26.683"</f>
        <v>17:50:26.683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341</v>
      </c>
      <c r="CR1449">
        <v>0</v>
      </c>
      <c r="CW1449">
        <v>98028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"10/21/2020 17:50:19.757"</f>
        <v>10/21/2020 17:50:19.757</v>
      </c>
      <c r="C1450" t="str">
        <f t="shared" si="104"/>
        <v>FFDFD3C0</v>
      </c>
      <c r="D1450" t="s">
        <v>130</v>
      </c>
      <c r="E1450">
        <v>3</v>
      </c>
      <c r="F1450">
        <v>2003</v>
      </c>
      <c r="G1450" t="s">
        <v>131</v>
      </c>
      <c r="J1450" t="s">
        <v>132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"17:50:27.680"</f>
        <v>17:50:27.680</v>
      </c>
      <c r="T1450" t="str">
        <f>"17:50:27.280"</f>
        <v>17:50:27.280</v>
      </c>
      <c r="U1450" t="str">
        <f t="shared" si="103"/>
        <v>A3E2C2</v>
      </c>
      <c r="V1450">
        <v>0</v>
      </c>
      <c r="W1450">
        <v>0</v>
      </c>
      <c r="X1450">
        <v>1</v>
      </c>
      <c r="Z1450">
        <v>0</v>
      </c>
      <c r="AA1450">
        <v>10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1</v>
      </c>
      <c r="AH1450">
        <v>0</v>
      </c>
      <c r="AI1450" t="s">
        <v>668</v>
      </c>
      <c r="AJ1450">
        <v>30.314948999999999</v>
      </c>
      <c r="AK1450" t="s">
        <v>602</v>
      </c>
      <c r="AL1450">
        <v>-89.866382999999999</v>
      </c>
      <c r="AM1450">
        <v>100</v>
      </c>
      <c r="AN1450">
        <v>1100</v>
      </c>
      <c r="AO1450" t="s">
        <v>118</v>
      </c>
      <c r="AP1450">
        <v>-7</v>
      </c>
      <c r="AQ1450">
        <v>137</v>
      </c>
      <c r="AR1450">
        <v>-256</v>
      </c>
      <c r="AZ1450">
        <v>1200</v>
      </c>
      <c r="BA1450">
        <v>1</v>
      </c>
      <c r="BB1450" t="str">
        <f t="shared" si="105"/>
        <v xml:space="preserve">N35DC   </v>
      </c>
      <c r="BC1450">
        <v>1</v>
      </c>
      <c r="BE1450">
        <v>0</v>
      </c>
      <c r="BF1450">
        <v>0</v>
      </c>
      <c r="BG1450">
        <v>0</v>
      </c>
      <c r="BH1450">
        <v>1125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"17:50:27.687"</f>
        <v>17:50:27.687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341</v>
      </c>
      <c r="CR1450">
        <v>0</v>
      </c>
      <c r="CW1450">
        <v>98742</v>
      </c>
      <c r="CY1450">
        <v>1</v>
      </c>
      <c r="CZ1450">
        <v>0</v>
      </c>
      <c r="DA1450">
        <v>0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"10/21/2020 17:50:19.757"</f>
        <v>10/21/2020 17:50:19.757</v>
      </c>
      <c r="C1451" t="str">
        <f t="shared" si="104"/>
        <v>FFDFD3C0</v>
      </c>
      <c r="D1451" t="s">
        <v>133</v>
      </c>
      <c r="E1451">
        <v>1</v>
      </c>
      <c r="F1451">
        <v>1001</v>
      </c>
      <c r="G1451" t="s">
        <v>114</v>
      </c>
      <c r="J1451" t="s">
        <v>134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"17:50:27.680"</f>
        <v>17:50:27.680</v>
      </c>
      <c r="T1451" t="str">
        <f>"17:50:27.280"</f>
        <v>17:50:27.280</v>
      </c>
      <c r="U1451" t="str">
        <f t="shared" si="103"/>
        <v>A3E2C2</v>
      </c>
      <c r="V1451">
        <v>0</v>
      </c>
      <c r="W1451">
        <v>0</v>
      </c>
      <c r="X1451">
        <v>1</v>
      </c>
      <c r="Z1451">
        <v>0</v>
      </c>
      <c r="AA1451">
        <v>10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1</v>
      </c>
      <c r="AH1451">
        <v>0</v>
      </c>
      <c r="AI1451" t="s">
        <v>668</v>
      </c>
      <c r="AJ1451">
        <v>30.314948999999999</v>
      </c>
      <c r="AK1451" t="s">
        <v>602</v>
      </c>
      <c r="AL1451">
        <v>-89.866382999999999</v>
      </c>
      <c r="AM1451">
        <v>100</v>
      </c>
      <c r="AN1451">
        <v>1100</v>
      </c>
      <c r="AO1451" t="s">
        <v>118</v>
      </c>
      <c r="AP1451">
        <v>-7</v>
      </c>
      <c r="AQ1451">
        <v>137</v>
      </c>
      <c r="AR1451">
        <v>-256</v>
      </c>
      <c r="AZ1451">
        <v>1200</v>
      </c>
      <c r="BA1451">
        <v>1</v>
      </c>
      <c r="BB1451" t="str">
        <f t="shared" si="105"/>
        <v xml:space="preserve">N35DC   </v>
      </c>
      <c r="BC1451">
        <v>1</v>
      </c>
      <c r="BE1451">
        <v>0</v>
      </c>
      <c r="BF1451">
        <v>0</v>
      </c>
      <c r="BG1451">
        <v>0</v>
      </c>
      <c r="BH1451">
        <v>1125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"17:50:27.687"</f>
        <v>17:50:27.687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341</v>
      </c>
      <c r="CR1451">
        <v>0</v>
      </c>
      <c r="CW1451">
        <v>98742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"10/21/2020 17:50:19.757"</f>
        <v>10/21/2020 17:50:19.757</v>
      </c>
      <c r="C1452" t="str">
        <f t="shared" si="104"/>
        <v>FFDFD3C0</v>
      </c>
      <c r="D1452" t="s">
        <v>128</v>
      </c>
      <c r="E1452">
        <v>9</v>
      </c>
      <c r="H1452">
        <v>257</v>
      </c>
      <c r="I1452" t="s">
        <v>129</v>
      </c>
      <c r="J1452" t="s">
        <v>126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"17:50:27.680"</f>
        <v>17:50:27.680</v>
      </c>
      <c r="T1452" t="str">
        <f>"17:50:27.280"</f>
        <v>17:50:27.280</v>
      </c>
      <c r="U1452" t="str">
        <f t="shared" si="103"/>
        <v>A3E2C2</v>
      </c>
      <c r="V1452">
        <v>0</v>
      </c>
      <c r="W1452">
        <v>0</v>
      </c>
      <c r="X1452">
        <v>1</v>
      </c>
      <c r="Z1452">
        <v>0</v>
      </c>
      <c r="AA1452">
        <v>10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1</v>
      </c>
      <c r="AH1452">
        <v>0</v>
      </c>
      <c r="AI1452" t="s">
        <v>668</v>
      </c>
      <c r="AJ1452">
        <v>30.314948999999999</v>
      </c>
      <c r="AK1452" t="s">
        <v>602</v>
      </c>
      <c r="AL1452">
        <v>-89.866382999999999</v>
      </c>
      <c r="AM1452">
        <v>100</v>
      </c>
      <c r="AN1452">
        <v>1100</v>
      </c>
      <c r="AO1452" t="s">
        <v>118</v>
      </c>
      <c r="AP1452">
        <v>-7</v>
      </c>
      <c r="AQ1452">
        <v>137</v>
      </c>
      <c r="AR1452">
        <v>-256</v>
      </c>
      <c r="AZ1452">
        <v>1200</v>
      </c>
      <c r="BA1452">
        <v>1</v>
      </c>
      <c r="BB1452" t="str">
        <f t="shared" si="105"/>
        <v xml:space="preserve">N35DC   </v>
      </c>
      <c r="BC1452">
        <v>1</v>
      </c>
      <c r="BE1452">
        <v>0</v>
      </c>
      <c r="BF1452">
        <v>0</v>
      </c>
      <c r="BG1452">
        <v>0</v>
      </c>
      <c r="BH1452">
        <v>1125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"17:50:27.687"</f>
        <v>17:50:27.687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341</v>
      </c>
      <c r="CR1452">
        <v>0</v>
      </c>
      <c r="CW1452">
        <v>98742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"10/21/2020 17:50:19.757"</f>
        <v>10/21/2020 17:50:19.757</v>
      </c>
      <c r="C1453" t="str">
        <f t="shared" si="104"/>
        <v>FFDFD3C0</v>
      </c>
      <c r="D1453" t="s">
        <v>124</v>
      </c>
      <c r="E1453">
        <v>2</v>
      </c>
      <c r="H1453">
        <v>14</v>
      </c>
      <c r="I1453" t="s">
        <v>125</v>
      </c>
      <c r="J1453" t="s">
        <v>126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"17:50:27.680"</f>
        <v>17:50:27.680</v>
      </c>
      <c r="T1453" t="str">
        <f>"17:50:27.280"</f>
        <v>17:50:27.280</v>
      </c>
      <c r="U1453" t="str">
        <f t="shared" si="103"/>
        <v>A3E2C2</v>
      </c>
      <c r="V1453">
        <v>0</v>
      </c>
      <c r="W1453">
        <v>0</v>
      </c>
      <c r="X1453">
        <v>1</v>
      </c>
      <c r="Z1453">
        <v>0</v>
      </c>
      <c r="AA1453">
        <v>10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1</v>
      </c>
      <c r="AH1453">
        <v>0</v>
      </c>
      <c r="AI1453" t="s">
        <v>668</v>
      </c>
      <c r="AJ1453">
        <v>30.314948999999999</v>
      </c>
      <c r="AK1453" t="s">
        <v>602</v>
      </c>
      <c r="AL1453">
        <v>-89.866382999999999</v>
      </c>
      <c r="AM1453">
        <v>100</v>
      </c>
      <c r="AN1453">
        <v>1100</v>
      </c>
      <c r="AO1453" t="s">
        <v>118</v>
      </c>
      <c r="AP1453">
        <v>-7</v>
      </c>
      <c r="AQ1453">
        <v>137</v>
      </c>
      <c r="AR1453">
        <v>-256</v>
      </c>
      <c r="AZ1453">
        <v>1200</v>
      </c>
      <c r="BA1453">
        <v>1</v>
      </c>
      <c r="BB1453" t="str">
        <f t="shared" si="105"/>
        <v xml:space="preserve">N35DC   </v>
      </c>
      <c r="BC1453">
        <v>1</v>
      </c>
      <c r="BE1453">
        <v>0</v>
      </c>
      <c r="BF1453">
        <v>0</v>
      </c>
      <c r="BG1453">
        <v>0</v>
      </c>
      <c r="BH1453">
        <v>1125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"17:50:27.687"</f>
        <v>17:50:27.687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341</v>
      </c>
      <c r="CR1453">
        <v>0</v>
      </c>
      <c r="CW1453">
        <v>98742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"10/21/2020 17:50:19.757"</f>
        <v>10/21/2020 17:50:19.757</v>
      </c>
      <c r="C1454" t="str">
        <f t="shared" si="104"/>
        <v>FFDFD3C0</v>
      </c>
      <c r="D1454" t="s">
        <v>113</v>
      </c>
      <c r="E1454">
        <v>4</v>
      </c>
      <c r="H1454">
        <v>162</v>
      </c>
      <c r="I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"17:50:27.680"</f>
        <v>17:50:27.680</v>
      </c>
      <c r="T1454" t="str">
        <f>"17:50:27.280"</f>
        <v>17:50:27.280</v>
      </c>
      <c r="U1454" t="str">
        <f t="shared" si="103"/>
        <v>A3E2C2</v>
      </c>
      <c r="V1454">
        <v>0</v>
      </c>
      <c r="W1454">
        <v>0</v>
      </c>
      <c r="X1454">
        <v>1</v>
      </c>
      <c r="Z1454">
        <v>0</v>
      </c>
      <c r="AA1454">
        <v>10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1</v>
      </c>
      <c r="AH1454">
        <v>0</v>
      </c>
      <c r="AI1454" t="s">
        <v>668</v>
      </c>
      <c r="AJ1454">
        <v>30.314948999999999</v>
      </c>
      <c r="AK1454" t="s">
        <v>602</v>
      </c>
      <c r="AL1454">
        <v>-89.866382999999999</v>
      </c>
      <c r="AM1454">
        <v>100</v>
      </c>
      <c r="AN1454">
        <v>1100</v>
      </c>
      <c r="AO1454" t="s">
        <v>118</v>
      </c>
      <c r="AP1454">
        <v>-7</v>
      </c>
      <c r="AQ1454">
        <v>137</v>
      </c>
      <c r="AR1454">
        <v>-256</v>
      </c>
      <c r="AZ1454">
        <v>1200</v>
      </c>
      <c r="BA1454">
        <v>1</v>
      </c>
      <c r="BB1454" t="str">
        <f t="shared" si="105"/>
        <v xml:space="preserve">N35DC   </v>
      </c>
      <c r="BC1454">
        <v>1</v>
      </c>
      <c r="BE1454">
        <v>0</v>
      </c>
      <c r="BF1454">
        <v>0</v>
      </c>
      <c r="BG1454">
        <v>0</v>
      </c>
      <c r="BH1454">
        <v>1125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"17:50:27.687"</f>
        <v>17:50:27.687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341</v>
      </c>
      <c r="CR1454">
        <v>0</v>
      </c>
      <c r="CW1454">
        <v>98742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"10/21/2020 17:50:23.687"</f>
        <v>10/21/2020 17:50:23.687</v>
      </c>
      <c r="C1455" t="str">
        <f t="shared" si="104"/>
        <v>FFDFD3C0</v>
      </c>
      <c r="D1455" t="s">
        <v>124</v>
      </c>
      <c r="E1455">
        <v>2</v>
      </c>
      <c r="H1455">
        <v>14</v>
      </c>
      <c r="I1455" t="s">
        <v>125</v>
      </c>
      <c r="J1455" t="s">
        <v>126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ref="S1455:T1459" si="107">"17:50:31.609"</f>
        <v>17:50:31.609</v>
      </c>
      <c r="T1455" t="str">
        <f t="shared" si="107"/>
        <v>17:50:31.609</v>
      </c>
      <c r="U1455" t="str">
        <f t="shared" si="103"/>
        <v>A3E2C2</v>
      </c>
      <c r="V1455">
        <v>0</v>
      </c>
      <c r="W1455">
        <v>0</v>
      </c>
      <c r="X1455">
        <v>1</v>
      </c>
      <c r="Z1455">
        <v>0</v>
      </c>
      <c r="AA1455">
        <v>10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1</v>
      </c>
      <c r="AH1455">
        <v>0</v>
      </c>
      <c r="AI1455" t="s">
        <v>669</v>
      </c>
      <c r="AJ1455">
        <v>30.317416000000001</v>
      </c>
      <c r="AK1455" t="s">
        <v>581</v>
      </c>
      <c r="AL1455">
        <v>-89.866555000000005</v>
      </c>
      <c r="AM1455">
        <v>100</v>
      </c>
      <c r="AN1455">
        <v>1100</v>
      </c>
      <c r="AO1455" t="s">
        <v>118</v>
      </c>
      <c r="AP1455">
        <v>-9</v>
      </c>
      <c r="AQ1455">
        <v>136</v>
      </c>
      <c r="AR1455">
        <v>-320</v>
      </c>
      <c r="AZ1455">
        <v>1200</v>
      </c>
      <c r="BA1455">
        <v>1</v>
      </c>
      <c r="BB1455" t="str">
        <f t="shared" si="105"/>
        <v xml:space="preserve">N35DC   </v>
      </c>
      <c r="BC1455">
        <v>1</v>
      </c>
      <c r="BE1455">
        <v>0</v>
      </c>
      <c r="BF1455">
        <v>0</v>
      </c>
      <c r="BG1455">
        <v>0</v>
      </c>
      <c r="BH1455">
        <v>1100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"17:50:31.617"</f>
        <v>17:50:31.617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341</v>
      </c>
      <c r="CR1455">
        <v>0</v>
      </c>
      <c r="CW1455">
        <v>101534</v>
      </c>
      <c r="CY1455">
        <v>1</v>
      </c>
      <c r="CZ1455">
        <v>0</v>
      </c>
      <c r="DA1455">
        <v>0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"10/21/2020 17:50:23.687"</f>
        <v>10/21/2020 17:50:23.687</v>
      </c>
      <c r="C1456" t="str">
        <f t="shared" si="104"/>
        <v>FFDFD3C0</v>
      </c>
      <c r="D1456" t="s">
        <v>113</v>
      </c>
      <c r="E1456">
        <v>4</v>
      </c>
      <c r="H1456">
        <v>162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107"/>
        <v>17:50:31.609</v>
      </c>
      <c r="T1456" t="str">
        <f t="shared" si="107"/>
        <v>17:50:31.609</v>
      </c>
      <c r="U1456" t="str">
        <f t="shared" si="103"/>
        <v>A3E2C2</v>
      </c>
      <c r="V1456">
        <v>0</v>
      </c>
      <c r="W1456">
        <v>0</v>
      </c>
      <c r="X1456">
        <v>1</v>
      </c>
      <c r="Z1456">
        <v>0</v>
      </c>
      <c r="AA1456">
        <v>10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1</v>
      </c>
      <c r="AH1456">
        <v>0</v>
      </c>
      <c r="AI1456" t="s">
        <v>669</v>
      </c>
      <c r="AJ1456">
        <v>30.317416000000001</v>
      </c>
      <c r="AK1456" t="s">
        <v>581</v>
      </c>
      <c r="AL1456">
        <v>-89.866555000000005</v>
      </c>
      <c r="AM1456">
        <v>100</v>
      </c>
      <c r="AN1456">
        <v>1100</v>
      </c>
      <c r="AO1456" t="s">
        <v>118</v>
      </c>
      <c r="AP1456">
        <v>-9</v>
      </c>
      <c r="AQ1456">
        <v>136</v>
      </c>
      <c r="AR1456">
        <v>-320</v>
      </c>
      <c r="AZ1456">
        <v>1200</v>
      </c>
      <c r="BA1456">
        <v>1</v>
      </c>
      <c r="BB1456" t="str">
        <f t="shared" si="105"/>
        <v xml:space="preserve">N35DC   </v>
      </c>
      <c r="BC1456">
        <v>1</v>
      </c>
      <c r="BE1456">
        <v>0</v>
      </c>
      <c r="BF1456">
        <v>0</v>
      </c>
      <c r="BG1456">
        <v>0</v>
      </c>
      <c r="BH1456">
        <v>1100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"17:50:31.617"</f>
        <v>17:50:31.617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341</v>
      </c>
      <c r="CR1456">
        <v>0</v>
      </c>
      <c r="CW1456">
        <v>101534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"10/21/2020 17:50:23.687"</f>
        <v>10/21/2020 17:50:23.687</v>
      </c>
      <c r="C1457" t="str">
        <f t="shared" si="104"/>
        <v>FFDFD3C0</v>
      </c>
      <c r="D1457" t="s">
        <v>130</v>
      </c>
      <c r="E1457">
        <v>3</v>
      </c>
      <c r="F1457">
        <v>2003</v>
      </c>
      <c r="G1457" t="s">
        <v>131</v>
      </c>
      <c r="J1457" t="s">
        <v>132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107"/>
        <v>17:50:31.609</v>
      </c>
      <c r="T1457" t="str">
        <f t="shared" si="107"/>
        <v>17:50:31.609</v>
      </c>
      <c r="U1457" t="str">
        <f t="shared" si="103"/>
        <v>A3E2C2</v>
      </c>
      <c r="V1457">
        <v>0</v>
      </c>
      <c r="W1457">
        <v>0</v>
      </c>
      <c r="X1457">
        <v>1</v>
      </c>
      <c r="Z1457">
        <v>0</v>
      </c>
      <c r="AA1457">
        <v>10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1</v>
      </c>
      <c r="AH1457">
        <v>0</v>
      </c>
      <c r="AI1457" t="s">
        <v>669</v>
      </c>
      <c r="AJ1457">
        <v>30.317416000000001</v>
      </c>
      <c r="AK1457" t="s">
        <v>581</v>
      </c>
      <c r="AL1457">
        <v>-89.866555000000005</v>
      </c>
      <c r="AM1457">
        <v>100</v>
      </c>
      <c r="AN1457">
        <v>1100</v>
      </c>
      <c r="AO1457" t="s">
        <v>118</v>
      </c>
      <c r="AP1457">
        <v>-9</v>
      </c>
      <c r="AQ1457">
        <v>136</v>
      </c>
      <c r="AR1457">
        <v>-320</v>
      </c>
      <c r="AZ1457">
        <v>1200</v>
      </c>
      <c r="BA1457">
        <v>1</v>
      </c>
      <c r="BB1457" t="str">
        <f t="shared" si="105"/>
        <v xml:space="preserve">N35DC   </v>
      </c>
      <c r="BC1457">
        <v>1</v>
      </c>
      <c r="BE1457">
        <v>0</v>
      </c>
      <c r="BF1457">
        <v>0</v>
      </c>
      <c r="BG1457">
        <v>0</v>
      </c>
      <c r="BH1457">
        <v>1100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>"17:50:31.617"</f>
        <v>17:50:31.617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341</v>
      </c>
      <c r="CR1457">
        <v>0</v>
      </c>
      <c r="CW1457">
        <v>101534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"10/21/2020 17:50:23.687"</f>
        <v>10/21/2020 17:50:23.687</v>
      </c>
      <c r="C1458" t="str">
        <f t="shared" si="104"/>
        <v>FFDFD3C0</v>
      </c>
      <c r="D1458" t="s">
        <v>133</v>
      </c>
      <c r="E1458">
        <v>1</v>
      </c>
      <c r="F1458">
        <v>1001</v>
      </c>
      <c r="G1458" t="s">
        <v>114</v>
      </c>
      <c r="J1458" t="s">
        <v>134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107"/>
        <v>17:50:31.609</v>
      </c>
      <c r="T1458" t="str">
        <f t="shared" si="107"/>
        <v>17:50:31.609</v>
      </c>
      <c r="U1458" t="str">
        <f t="shared" si="103"/>
        <v>A3E2C2</v>
      </c>
      <c r="V1458">
        <v>0</v>
      </c>
      <c r="W1458">
        <v>0</v>
      </c>
      <c r="X1458">
        <v>1</v>
      </c>
      <c r="Z1458">
        <v>0</v>
      </c>
      <c r="AA1458">
        <v>10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1</v>
      </c>
      <c r="AH1458">
        <v>0</v>
      </c>
      <c r="AI1458" t="s">
        <v>669</v>
      </c>
      <c r="AJ1458">
        <v>30.317416000000001</v>
      </c>
      <c r="AK1458" t="s">
        <v>581</v>
      </c>
      <c r="AL1458">
        <v>-89.866555000000005</v>
      </c>
      <c r="AM1458">
        <v>100</v>
      </c>
      <c r="AN1458">
        <v>1100</v>
      </c>
      <c r="AO1458" t="s">
        <v>118</v>
      </c>
      <c r="AP1458">
        <v>-9</v>
      </c>
      <c r="AQ1458">
        <v>136</v>
      </c>
      <c r="AR1458">
        <v>-320</v>
      </c>
      <c r="AZ1458">
        <v>1200</v>
      </c>
      <c r="BA1458">
        <v>1</v>
      </c>
      <c r="BB1458" t="str">
        <f t="shared" si="105"/>
        <v xml:space="preserve">N35DC   </v>
      </c>
      <c r="BC1458">
        <v>1</v>
      </c>
      <c r="BE1458">
        <v>0</v>
      </c>
      <c r="BF1458">
        <v>0</v>
      </c>
      <c r="BG1458">
        <v>0</v>
      </c>
      <c r="BH1458">
        <v>1100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"17:50:31.617"</f>
        <v>17:50:31.617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341</v>
      </c>
      <c r="CR1458">
        <v>0</v>
      </c>
      <c r="CW1458">
        <v>101534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"10/21/2020 17:50:23.687"</f>
        <v>10/21/2020 17:50:23.687</v>
      </c>
      <c r="C1459" t="str">
        <f t="shared" si="104"/>
        <v>FFDFD3C0</v>
      </c>
      <c r="D1459" t="s">
        <v>128</v>
      </c>
      <c r="E1459">
        <v>9</v>
      </c>
      <c r="H1459">
        <v>257</v>
      </c>
      <c r="I1459" t="s">
        <v>129</v>
      </c>
      <c r="J1459" t="s">
        <v>126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107"/>
        <v>17:50:31.609</v>
      </c>
      <c r="T1459" t="str">
        <f t="shared" si="107"/>
        <v>17:50:31.609</v>
      </c>
      <c r="U1459" t="str">
        <f t="shared" si="103"/>
        <v>A3E2C2</v>
      </c>
      <c r="V1459">
        <v>0</v>
      </c>
      <c r="W1459">
        <v>0</v>
      </c>
      <c r="X1459">
        <v>1</v>
      </c>
      <c r="Z1459">
        <v>0</v>
      </c>
      <c r="AA1459">
        <v>10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1</v>
      </c>
      <c r="AH1459">
        <v>0</v>
      </c>
      <c r="AI1459" t="s">
        <v>669</v>
      </c>
      <c r="AJ1459">
        <v>30.317416000000001</v>
      </c>
      <c r="AK1459" t="s">
        <v>581</v>
      </c>
      <c r="AL1459">
        <v>-89.866555000000005</v>
      </c>
      <c r="AM1459">
        <v>100</v>
      </c>
      <c r="AN1459">
        <v>1100</v>
      </c>
      <c r="AO1459" t="s">
        <v>118</v>
      </c>
      <c r="AP1459">
        <v>-9</v>
      </c>
      <c r="AQ1459">
        <v>136</v>
      </c>
      <c r="AR1459">
        <v>-320</v>
      </c>
      <c r="AZ1459">
        <v>1200</v>
      </c>
      <c r="BA1459">
        <v>1</v>
      </c>
      <c r="BB1459" t="str">
        <f t="shared" si="105"/>
        <v xml:space="preserve">N35DC   </v>
      </c>
      <c r="BC1459">
        <v>1</v>
      </c>
      <c r="BE1459">
        <v>0</v>
      </c>
      <c r="BF1459">
        <v>0</v>
      </c>
      <c r="BG1459">
        <v>0</v>
      </c>
      <c r="BH1459">
        <v>1100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"17:50:31.617"</f>
        <v>17:50:31.617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341</v>
      </c>
      <c r="CR1459">
        <v>0</v>
      </c>
      <c r="CW1459">
        <v>101534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"10/21/2020 17:50:24.707"</f>
        <v>10/21/2020 17:50:24.707</v>
      </c>
      <c r="C1460" t="str">
        <f t="shared" si="104"/>
        <v>FFDFD3C0</v>
      </c>
      <c r="D1460" t="s">
        <v>113</v>
      </c>
      <c r="E1460">
        <v>4</v>
      </c>
      <c r="H1460">
        <v>162</v>
      </c>
      <c r="I1460" t="s">
        <v>114</v>
      </c>
      <c r="J1460" t="s">
        <v>115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ref="S1460:T1464" si="108">"17:50:32.633"</f>
        <v>17:50:32.633</v>
      </c>
      <c r="T1460" t="str">
        <f t="shared" si="108"/>
        <v>17:50:32.633</v>
      </c>
      <c r="U1460" t="str">
        <f t="shared" si="103"/>
        <v>A3E2C2</v>
      </c>
      <c r="V1460">
        <v>0</v>
      </c>
      <c r="W1460">
        <v>0</v>
      </c>
      <c r="X1460">
        <v>1</v>
      </c>
      <c r="Z1460">
        <v>0</v>
      </c>
      <c r="AA1460">
        <v>10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1</v>
      </c>
      <c r="AH1460">
        <v>0</v>
      </c>
      <c r="AI1460" t="s">
        <v>670</v>
      </c>
      <c r="AJ1460">
        <v>30.318080999999999</v>
      </c>
      <c r="AK1460" t="s">
        <v>614</v>
      </c>
      <c r="AL1460">
        <v>-89.866619</v>
      </c>
      <c r="AM1460">
        <v>100</v>
      </c>
      <c r="AN1460">
        <v>1100</v>
      </c>
      <c r="AO1460" t="s">
        <v>118</v>
      </c>
      <c r="AP1460">
        <v>-9</v>
      </c>
      <c r="AQ1460">
        <v>136</v>
      </c>
      <c r="AR1460">
        <v>-256</v>
      </c>
      <c r="AZ1460">
        <v>1200</v>
      </c>
      <c r="BA1460">
        <v>1</v>
      </c>
      <c r="BB1460" t="str">
        <f t="shared" si="105"/>
        <v xml:space="preserve">N35DC   </v>
      </c>
      <c r="BC1460">
        <v>1</v>
      </c>
      <c r="BE1460">
        <v>0</v>
      </c>
      <c r="BF1460">
        <v>0</v>
      </c>
      <c r="BG1460">
        <v>0</v>
      </c>
      <c r="BH1460">
        <v>1100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"17:50:32.637"</f>
        <v>17:50:32.637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341</v>
      </c>
      <c r="CR1460">
        <v>0</v>
      </c>
      <c r="CW1460">
        <v>102302</v>
      </c>
      <c r="CY1460">
        <v>1</v>
      </c>
      <c r="CZ1460">
        <v>0</v>
      </c>
      <c r="DA1460">
        <v>0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"10/21/2020 17:50:24.707"</f>
        <v>10/21/2020 17:50:24.707</v>
      </c>
      <c r="C1461" t="str">
        <f t="shared" si="104"/>
        <v>FFDFD3C0</v>
      </c>
      <c r="D1461" t="s">
        <v>130</v>
      </c>
      <c r="E1461">
        <v>3</v>
      </c>
      <c r="F1461">
        <v>2003</v>
      </c>
      <c r="G1461" t="s">
        <v>131</v>
      </c>
      <c r="J1461" t="s">
        <v>132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108"/>
        <v>17:50:32.633</v>
      </c>
      <c r="T1461" t="str">
        <f t="shared" si="108"/>
        <v>17:50:32.633</v>
      </c>
      <c r="U1461" t="str">
        <f t="shared" si="103"/>
        <v>A3E2C2</v>
      </c>
      <c r="V1461">
        <v>0</v>
      </c>
      <c r="W1461">
        <v>0</v>
      </c>
      <c r="X1461">
        <v>1</v>
      </c>
      <c r="Z1461">
        <v>0</v>
      </c>
      <c r="AA1461">
        <v>10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1</v>
      </c>
      <c r="AH1461">
        <v>0</v>
      </c>
      <c r="AI1461" t="s">
        <v>670</v>
      </c>
      <c r="AJ1461">
        <v>30.318080999999999</v>
      </c>
      <c r="AK1461" t="s">
        <v>614</v>
      </c>
      <c r="AL1461">
        <v>-89.866619</v>
      </c>
      <c r="AM1461">
        <v>100</v>
      </c>
      <c r="AN1461">
        <v>1100</v>
      </c>
      <c r="AO1461" t="s">
        <v>118</v>
      </c>
      <c r="AP1461">
        <v>-9</v>
      </c>
      <c r="AQ1461">
        <v>136</v>
      </c>
      <c r="AR1461">
        <v>-256</v>
      </c>
      <c r="AZ1461">
        <v>1200</v>
      </c>
      <c r="BA1461">
        <v>1</v>
      </c>
      <c r="BB1461" t="str">
        <f t="shared" si="105"/>
        <v xml:space="preserve">N35DC   </v>
      </c>
      <c r="BC1461">
        <v>1</v>
      </c>
      <c r="BE1461">
        <v>0</v>
      </c>
      <c r="BF1461">
        <v>0</v>
      </c>
      <c r="BG1461">
        <v>0</v>
      </c>
      <c r="BH1461">
        <v>1100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"17:50:32.637"</f>
        <v>17:50:32.637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341</v>
      </c>
      <c r="CR1461">
        <v>0</v>
      </c>
      <c r="CW1461">
        <v>102302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"10/21/2020 17:50:24.707"</f>
        <v>10/21/2020 17:50:24.707</v>
      </c>
      <c r="C1462" t="str">
        <f t="shared" si="104"/>
        <v>FFDFD3C0</v>
      </c>
      <c r="D1462" t="s">
        <v>133</v>
      </c>
      <c r="E1462">
        <v>1</v>
      </c>
      <c r="F1462">
        <v>1001</v>
      </c>
      <c r="G1462" t="s">
        <v>114</v>
      </c>
      <c r="J1462" t="s">
        <v>134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108"/>
        <v>17:50:32.633</v>
      </c>
      <c r="T1462" t="str">
        <f t="shared" si="108"/>
        <v>17:50:32.633</v>
      </c>
      <c r="U1462" t="str">
        <f t="shared" si="103"/>
        <v>A3E2C2</v>
      </c>
      <c r="V1462">
        <v>0</v>
      </c>
      <c r="W1462">
        <v>0</v>
      </c>
      <c r="X1462">
        <v>1</v>
      </c>
      <c r="Z1462">
        <v>0</v>
      </c>
      <c r="AA1462">
        <v>10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1</v>
      </c>
      <c r="AH1462">
        <v>0</v>
      </c>
      <c r="AI1462" t="s">
        <v>670</v>
      </c>
      <c r="AJ1462">
        <v>30.318080999999999</v>
      </c>
      <c r="AK1462" t="s">
        <v>614</v>
      </c>
      <c r="AL1462">
        <v>-89.866619</v>
      </c>
      <c r="AM1462">
        <v>100</v>
      </c>
      <c r="AN1462">
        <v>1100</v>
      </c>
      <c r="AO1462" t="s">
        <v>118</v>
      </c>
      <c r="AP1462">
        <v>-9</v>
      </c>
      <c r="AQ1462">
        <v>136</v>
      </c>
      <c r="AR1462">
        <v>-256</v>
      </c>
      <c r="AZ1462">
        <v>1200</v>
      </c>
      <c r="BA1462">
        <v>1</v>
      </c>
      <c r="BB1462" t="str">
        <f t="shared" si="105"/>
        <v xml:space="preserve">N35DC   </v>
      </c>
      <c r="BC1462">
        <v>1</v>
      </c>
      <c r="BE1462">
        <v>0</v>
      </c>
      <c r="BF1462">
        <v>0</v>
      </c>
      <c r="BG1462">
        <v>0</v>
      </c>
      <c r="BH1462">
        <v>1100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"17:50:32.637"</f>
        <v>17:50:32.637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341</v>
      </c>
      <c r="CR1462">
        <v>0</v>
      </c>
      <c r="CW1462">
        <v>102302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"10/21/2020 17:50:24.707"</f>
        <v>10/21/2020 17:50:24.707</v>
      </c>
      <c r="C1463" t="str">
        <f t="shared" si="104"/>
        <v>FFDFD3C0</v>
      </c>
      <c r="D1463" t="s">
        <v>128</v>
      </c>
      <c r="E1463">
        <v>9</v>
      </c>
      <c r="H1463">
        <v>257</v>
      </c>
      <c r="I1463" t="s">
        <v>129</v>
      </c>
      <c r="J1463" t="s">
        <v>126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108"/>
        <v>17:50:32.633</v>
      </c>
      <c r="T1463" t="str">
        <f t="shared" si="108"/>
        <v>17:50:32.633</v>
      </c>
      <c r="U1463" t="str">
        <f t="shared" si="103"/>
        <v>A3E2C2</v>
      </c>
      <c r="V1463">
        <v>0</v>
      </c>
      <c r="W1463">
        <v>0</v>
      </c>
      <c r="X1463">
        <v>1</v>
      </c>
      <c r="Z1463">
        <v>0</v>
      </c>
      <c r="AA1463">
        <v>10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1</v>
      </c>
      <c r="AH1463">
        <v>0</v>
      </c>
      <c r="AI1463" t="s">
        <v>670</v>
      </c>
      <c r="AJ1463">
        <v>30.318080999999999</v>
      </c>
      <c r="AK1463" t="s">
        <v>614</v>
      </c>
      <c r="AL1463">
        <v>-89.866619</v>
      </c>
      <c r="AM1463">
        <v>100</v>
      </c>
      <c r="AN1463">
        <v>1100</v>
      </c>
      <c r="AO1463" t="s">
        <v>118</v>
      </c>
      <c r="AP1463">
        <v>-9</v>
      </c>
      <c r="AQ1463">
        <v>136</v>
      </c>
      <c r="AR1463">
        <v>-256</v>
      </c>
      <c r="AZ1463">
        <v>1200</v>
      </c>
      <c r="BA1463">
        <v>1</v>
      </c>
      <c r="BB1463" t="str">
        <f t="shared" si="105"/>
        <v xml:space="preserve">N35DC   </v>
      </c>
      <c r="BC1463">
        <v>1</v>
      </c>
      <c r="BE1463">
        <v>0</v>
      </c>
      <c r="BF1463">
        <v>0</v>
      </c>
      <c r="BG1463">
        <v>0</v>
      </c>
      <c r="BH1463">
        <v>1100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"17:50:32.637"</f>
        <v>17:50:32.637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341</v>
      </c>
      <c r="CR1463">
        <v>0</v>
      </c>
      <c r="CW1463">
        <v>102302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"10/21/2020 17:50:24.707"</f>
        <v>10/21/2020 17:50:24.707</v>
      </c>
      <c r="C1464" t="str">
        <f t="shared" si="104"/>
        <v>FFDFD3C0</v>
      </c>
      <c r="D1464" t="s">
        <v>124</v>
      </c>
      <c r="E1464">
        <v>2</v>
      </c>
      <c r="H1464">
        <v>14</v>
      </c>
      <c r="I1464" t="s">
        <v>125</v>
      </c>
      <c r="J1464" t="s">
        <v>126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108"/>
        <v>17:50:32.633</v>
      </c>
      <c r="T1464" t="str">
        <f t="shared" si="108"/>
        <v>17:50:32.633</v>
      </c>
      <c r="U1464" t="str">
        <f t="shared" si="103"/>
        <v>A3E2C2</v>
      </c>
      <c r="V1464">
        <v>0</v>
      </c>
      <c r="W1464">
        <v>0</v>
      </c>
      <c r="X1464">
        <v>1</v>
      </c>
      <c r="Z1464">
        <v>0</v>
      </c>
      <c r="AA1464">
        <v>10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1</v>
      </c>
      <c r="AH1464">
        <v>0</v>
      </c>
      <c r="AI1464" t="s">
        <v>670</v>
      </c>
      <c r="AJ1464">
        <v>30.318080999999999</v>
      </c>
      <c r="AK1464" t="s">
        <v>614</v>
      </c>
      <c r="AL1464">
        <v>-89.866619</v>
      </c>
      <c r="AM1464">
        <v>100</v>
      </c>
      <c r="AN1464">
        <v>1100</v>
      </c>
      <c r="AO1464" t="s">
        <v>118</v>
      </c>
      <c r="AP1464">
        <v>-9</v>
      </c>
      <c r="AQ1464">
        <v>136</v>
      </c>
      <c r="AR1464">
        <v>-256</v>
      </c>
      <c r="AZ1464">
        <v>1200</v>
      </c>
      <c r="BA1464">
        <v>1</v>
      </c>
      <c r="BB1464" t="str">
        <f t="shared" si="105"/>
        <v xml:space="preserve">N35DC   </v>
      </c>
      <c r="BC1464">
        <v>1</v>
      </c>
      <c r="BE1464">
        <v>0</v>
      </c>
      <c r="BF1464">
        <v>0</v>
      </c>
      <c r="BG1464">
        <v>0</v>
      </c>
      <c r="BH1464">
        <v>1100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"17:50:32.637"</f>
        <v>17:50:32.637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341</v>
      </c>
      <c r="CR1464">
        <v>0</v>
      </c>
      <c r="CW1464">
        <v>102302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"10/21/2020 17:50:26.678"</f>
        <v>10/21/2020 17:50:26.678</v>
      </c>
      <c r="C1465" t="str">
        <f t="shared" si="104"/>
        <v>FFDFD3C0</v>
      </c>
      <c r="D1465" t="s">
        <v>113</v>
      </c>
      <c r="E1465">
        <v>4</v>
      </c>
      <c r="H1465">
        <v>162</v>
      </c>
      <c r="I1465" t="s">
        <v>114</v>
      </c>
      <c r="J1465" t="s">
        <v>115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"17:50:34.609"</f>
        <v>17:50:34.609</v>
      </c>
      <c r="T1465" t="str">
        <f>"17:50:34.409"</f>
        <v>17:50:34.409</v>
      </c>
      <c r="U1465" t="str">
        <f t="shared" si="103"/>
        <v>A3E2C2</v>
      </c>
      <c r="V1465">
        <v>0</v>
      </c>
      <c r="W1465">
        <v>0</v>
      </c>
      <c r="X1465">
        <v>1</v>
      </c>
      <c r="Z1465">
        <v>0</v>
      </c>
      <c r="AA1465">
        <v>10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1</v>
      </c>
      <c r="AH1465">
        <v>0</v>
      </c>
      <c r="AI1465" t="s">
        <v>671</v>
      </c>
      <c r="AJ1465">
        <v>30.319326</v>
      </c>
      <c r="AK1465" t="s">
        <v>672</v>
      </c>
      <c r="AL1465">
        <v>-89.866726</v>
      </c>
      <c r="AM1465">
        <v>100</v>
      </c>
      <c r="AN1465">
        <v>1100</v>
      </c>
      <c r="AO1465" t="s">
        <v>118</v>
      </c>
      <c r="AP1465">
        <v>-9</v>
      </c>
      <c r="AQ1465">
        <v>136</v>
      </c>
      <c r="AR1465">
        <v>-256</v>
      </c>
      <c r="AZ1465">
        <v>1200</v>
      </c>
      <c r="BA1465">
        <v>1</v>
      </c>
      <c r="BB1465" t="str">
        <f t="shared" si="105"/>
        <v xml:space="preserve">N35DC   </v>
      </c>
      <c r="BC1465">
        <v>1</v>
      </c>
      <c r="BE1465">
        <v>0</v>
      </c>
      <c r="BF1465">
        <v>0</v>
      </c>
      <c r="BG1465">
        <v>0</v>
      </c>
      <c r="BH1465">
        <v>1100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"17:50:34.617"</f>
        <v>17:50:34.617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6</v>
      </c>
      <c r="CP1465" t="s">
        <v>119</v>
      </c>
      <c r="CQ1465">
        <v>16</v>
      </c>
      <c r="CR1465">
        <v>0</v>
      </c>
      <c r="CW1465">
        <v>5764611</v>
      </c>
      <c r="CY1465">
        <v>1</v>
      </c>
      <c r="CZ1465">
        <v>0</v>
      </c>
      <c r="DA1465">
        <v>0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"10/21/2020 17:50:26.678"</f>
        <v>10/21/2020 17:50:26.678</v>
      </c>
      <c r="C1466" t="str">
        <f t="shared" si="104"/>
        <v>FFDFD3C0</v>
      </c>
      <c r="D1466" t="s">
        <v>133</v>
      </c>
      <c r="E1466">
        <v>1</v>
      </c>
      <c r="F1466">
        <v>1001</v>
      </c>
      <c r="G1466" t="s">
        <v>114</v>
      </c>
      <c r="J1466" t="s">
        <v>134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"17:50:34.609"</f>
        <v>17:50:34.609</v>
      </c>
      <c r="T1466" t="str">
        <f>"17:50:34.409"</f>
        <v>17:50:34.409</v>
      </c>
      <c r="U1466" t="str">
        <f t="shared" si="103"/>
        <v>A3E2C2</v>
      </c>
      <c r="V1466">
        <v>0</v>
      </c>
      <c r="W1466">
        <v>0</v>
      </c>
      <c r="X1466">
        <v>1</v>
      </c>
      <c r="Z1466">
        <v>0</v>
      </c>
      <c r="AA1466">
        <v>10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1</v>
      </c>
      <c r="AH1466">
        <v>0</v>
      </c>
      <c r="AI1466" t="s">
        <v>671</v>
      </c>
      <c r="AJ1466">
        <v>30.319326</v>
      </c>
      <c r="AK1466" t="s">
        <v>672</v>
      </c>
      <c r="AL1466">
        <v>-89.866726</v>
      </c>
      <c r="AM1466">
        <v>100</v>
      </c>
      <c r="AN1466">
        <v>1100</v>
      </c>
      <c r="AO1466" t="s">
        <v>118</v>
      </c>
      <c r="AP1466">
        <v>-9</v>
      </c>
      <c r="AQ1466">
        <v>136</v>
      </c>
      <c r="AR1466">
        <v>-256</v>
      </c>
      <c r="AZ1466">
        <v>1200</v>
      </c>
      <c r="BA1466">
        <v>1</v>
      </c>
      <c r="BB1466" t="str">
        <f t="shared" si="105"/>
        <v xml:space="preserve">N35DC   </v>
      </c>
      <c r="BC1466">
        <v>1</v>
      </c>
      <c r="BE1466">
        <v>0</v>
      </c>
      <c r="BF1466">
        <v>0</v>
      </c>
      <c r="BG1466">
        <v>0</v>
      </c>
      <c r="BH1466">
        <v>1100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"17:50:34.617"</f>
        <v>17:50:34.617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16</v>
      </c>
      <c r="CR1466">
        <v>0</v>
      </c>
      <c r="CW1466">
        <v>5764611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"10/21/2020 17:50:26.678"</f>
        <v>10/21/2020 17:50:26.678</v>
      </c>
      <c r="C1467" t="str">
        <f t="shared" si="104"/>
        <v>FFDFD3C0</v>
      </c>
      <c r="D1467" t="s">
        <v>130</v>
      </c>
      <c r="E1467">
        <v>3</v>
      </c>
      <c r="F1467">
        <v>2003</v>
      </c>
      <c r="G1467" t="s">
        <v>131</v>
      </c>
      <c r="J1467" t="s">
        <v>132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"17:50:34.609"</f>
        <v>17:50:34.609</v>
      </c>
      <c r="T1467" t="str">
        <f>"17:50:34.409"</f>
        <v>17:50:34.409</v>
      </c>
      <c r="U1467" t="str">
        <f t="shared" si="103"/>
        <v>A3E2C2</v>
      </c>
      <c r="V1467">
        <v>0</v>
      </c>
      <c r="W1467">
        <v>0</v>
      </c>
      <c r="X1467">
        <v>1</v>
      </c>
      <c r="Z1467">
        <v>0</v>
      </c>
      <c r="AA1467">
        <v>10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1</v>
      </c>
      <c r="AH1467">
        <v>0</v>
      </c>
      <c r="AI1467" t="s">
        <v>671</v>
      </c>
      <c r="AJ1467">
        <v>30.319326</v>
      </c>
      <c r="AK1467" t="s">
        <v>672</v>
      </c>
      <c r="AL1467">
        <v>-89.866726</v>
      </c>
      <c r="AM1467">
        <v>100</v>
      </c>
      <c r="AN1467">
        <v>1100</v>
      </c>
      <c r="AO1467" t="s">
        <v>118</v>
      </c>
      <c r="AP1467">
        <v>-9</v>
      </c>
      <c r="AQ1467">
        <v>136</v>
      </c>
      <c r="AR1467">
        <v>-256</v>
      </c>
      <c r="AZ1467">
        <v>1200</v>
      </c>
      <c r="BA1467">
        <v>1</v>
      </c>
      <c r="BB1467" t="str">
        <f t="shared" si="105"/>
        <v xml:space="preserve">N35DC   </v>
      </c>
      <c r="BC1467">
        <v>1</v>
      </c>
      <c r="BE1467">
        <v>0</v>
      </c>
      <c r="BF1467">
        <v>0</v>
      </c>
      <c r="BG1467">
        <v>0</v>
      </c>
      <c r="BH1467">
        <v>1100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"17:50:34.617"</f>
        <v>17:50:34.617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16</v>
      </c>
      <c r="CR1467">
        <v>0</v>
      </c>
      <c r="CW1467">
        <v>5764611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"10/21/2020 17:50:26.678"</f>
        <v>10/21/2020 17:50:26.678</v>
      </c>
      <c r="C1468" t="str">
        <f t="shared" si="104"/>
        <v>FFDFD3C0</v>
      </c>
      <c r="D1468" t="s">
        <v>128</v>
      </c>
      <c r="E1468">
        <v>9</v>
      </c>
      <c r="H1468">
        <v>257</v>
      </c>
      <c r="I1468" t="s">
        <v>129</v>
      </c>
      <c r="J1468" t="s">
        <v>126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"17:50:34.609"</f>
        <v>17:50:34.609</v>
      </c>
      <c r="T1468" t="str">
        <f>"17:50:34.409"</f>
        <v>17:50:34.409</v>
      </c>
      <c r="U1468" t="str">
        <f t="shared" si="103"/>
        <v>A3E2C2</v>
      </c>
      <c r="V1468">
        <v>0</v>
      </c>
      <c r="W1468">
        <v>0</v>
      </c>
      <c r="X1468">
        <v>1</v>
      </c>
      <c r="Z1468">
        <v>0</v>
      </c>
      <c r="AA1468">
        <v>10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1</v>
      </c>
      <c r="AH1468">
        <v>0</v>
      </c>
      <c r="AI1468" t="s">
        <v>671</v>
      </c>
      <c r="AJ1468">
        <v>30.319326</v>
      </c>
      <c r="AK1468" t="s">
        <v>672</v>
      </c>
      <c r="AL1468">
        <v>-89.866726</v>
      </c>
      <c r="AM1468">
        <v>100</v>
      </c>
      <c r="AN1468">
        <v>1100</v>
      </c>
      <c r="AO1468" t="s">
        <v>118</v>
      </c>
      <c r="AP1468">
        <v>-9</v>
      </c>
      <c r="AQ1468">
        <v>136</v>
      </c>
      <c r="AR1468">
        <v>-256</v>
      </c>
      <c r="AZ1468">
        <v>1200</v>
      </c>
      <c r="BA1468">
        <v>1</v>
      </c>
      <c r="BB1468" t="str">
        <f t="shared" si="105"/>
        <v xml:space="preserve">N35DC   </v>
      </c>
      <c r="BC1468">
        <v>1</v>
      </c>
      <c r="BE1468">
        <v>0</v>
      </c>
      <c r="BF1468">
        <v>0</v>
      </c>
      <c r="BG1468">
        <v>0</v>
      </c>
      <c r="BH1468">
        <v>1100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"17:50:34.617"</f>
        <v>17:50:34.617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16</v>
      </c>
      <c r="CR1468">
        <v>0</v>
      </c>
      <c r="CW1468">
        <v>5764611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"10/21/2020 17:50:26.678"</f>
        <v>10/21/2020 17:50:26.678</v>
      </c>
      <c r="C1469" t="str">
        <f t="shared" si="104"/>
        <v>FFDFD3C0</v>
      </c>
      <c r="D1469" t="s">
        <v>124</v>
      </c>
      <c r="E1469">
        <v>2</v>
      </c>
      <c r="H1469">
        <v>14</v>
      </c>
      <c r="I1469" t="s">
        <v>125</v>
      </c>
      <c r="J1469" t="s">
        <v>126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"17:50:34.609"</f>
        <v>17:50:34.609</v>
      </c>
      <c r="T1469" t="str">
        <f>"17:50:34.409"</f>
        <v>17:50:34.409</v>
      </c>
      <c r="U1469" t="str">
        <f t="shared" si="103"/>
        <v>A3E2C2</v>
      </c>
      <c r="V1469">
        <v>0</v>
      </c>
      <c r="W1469">
        <v>0</v>
      </c>
      <c r="X1469">
        <v>1</v>
      </c>
      <c r="Z1469">
        <v>0</v>
      </c>
      <c r="AA1469">
        <v>10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1</v>
      </c>
      <c r="AH1469">
        <v>0</v>
      </c>
      <c r="AI1469" t="s">
        <v>671</v>
      </c>
      <c r="AJ1469">
        <v>30.319326</v>
      </c>
      <c r="AK1469" t="s">
        <v>672</v>
      </c>
      <c r="AL1469">
        <v>-89.866726</v>
      </c>
      <c r="AM1469">
        <v>100</v>
      </c>
      <c r="AN1469">
        <v>1100</v>
      </c>
      <c r="AO1469" t="s">
        <v>118</v>
      </c>
      <c r="AP1469">
        <v>-9</v>
      </c>
      <c r="AQ1469">
        <v>136</v>
      </c>
      <c r="AR1469">
        <v>-256</v>
      </c>
      <c r="AZ1469">
        <v>1200</v>
      </c>
      <c r="BA1469">
        <v>1</v>
      </c>
      <c r="BB1469" t="str">
        <f t="shared" si="105"/>
        <v xml:space="preserve">N35DC   </v>
      </c>
      <c r="BC1469">
        <v>1</v>
      </c>
      <c r="BE1469">
        <v>0</v>
      </c>
      <c r="BF1469">
        <v>0</v>
      </c>
      <c r="BG1469">
        <v>0</v>
      </c>
      <c r="BH1469">
        <v>1100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"17:50:34.617"</f>
        <v>17:50:34.617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16</v>
      </c>
      <c r="CR1469">
        <v>0</v>
      </c>
      <c r="CW1469">
        <v>5764611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"10/21/2020 17:50:27.631"</f>
        <v>10/21/2020 17:50:27.631</v>
      </c>
      <c r="C1470" t="str">
        <f t="shared" si="104"/>
        <v>FFDFD3C0</v>
      </c>
      <c r="D1470" t="s">
        <v>124</v>
      </c>
      <c r="E1470">
        <v>2</v>
      </c>
      <c r="H1470">
        <v>14</v>
      </c>
      <c r="I1470" t="s">
        <v>125</v>
      </c>
      <c r="J1470" t="s">
        <v>126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"17:50:35.555"</f>
        <v>17:50:35.555</v>
      </c>
      <c r="T1470" t="str">
        <f>"17:50:35.355"</f>
        <v>17:50:35.355</v>
      </c>
      <c r="U1470" t="str">
        <f t="shared" si="103"/>
        <v>A3E2C2</v>
      </c>
      <c r="V1470">
        <v>0</v>
      </c>
      <c r="W1470">
        <v>0</v>
      </c>
      <c r="X1470">
        <v>1</v>
      </c>
      <c r="Z1470">
        <v>0</v>
      </c>
      <c r="AA1470">
        <v>10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1</v>
      </c>
      <c r="AH1470">
        <v>0</v>
      </c>
      <c r="AI1470" t="s">
        <v>673</v>
      </c>
      <c r="AJ1470">
        <v>30.319927</v>
      </c>
      <c r="AK1470" t="s">
        <v>674</v>
      </c>
      <c r="AL1470">
        <v>-89.866769000000005</v>
      </c>
      <c r="AM1470">
        <v>100</v>
      </c>
      <c r="AN1470">
        <v>1000</v>
      </c>
      <c r="AO1470" t="s">
        <v>118</v>
      </c>
      <c r="AP1470">
        <v>-9</v>
      </c>
      <c r="AQ1470">
        <v>136</v>
      </c>
      <c r="AR1470">
        <v>-320</v>
      </c>
      <c r="AZ1470">
        <v>1200</v>
      </c>
      <c r="BA1470">
        <v>1</v>
      </c>
      <c r="BB1470" t="str">
        <f t="shared" si="105"/>
        <v xml:space="preserve">N35DC   </v>
      </c>
      <c r="BC1470">
        <v>1</v>
      </c>
      <c r="BE1470">
        <v>0</v>
      </c>
      <c r="BF1470">
        <v>0</v>
      </c>
      <c r="BG1470">
        <v>0</v>
      </c>
      <c r="BH1470">
        <v>1100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"17:50:35.562"</f>
        <v>17:50:35.562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341</v>
      </c>
      <c r="CR1470">
        <v>0</v>
      </c>
      <c r="CW1470">
        <v>104476</v>
      </c>
      <c r="CY1470">
        <v>1</v>
      </c>
      <c r="CZ1470">
        <v>0</v>
      </c>
      <c r="DA1470">
        <v>0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"10/21/2020 17:50:27.631"</f>
        <v>10/21/2020 17:50:27.631</v>
      </c>
      <c r="C1471" t="str">
        <f t="shared" si="104"/>
        <v>FFDFD3C0</v>
      </c>
      <c r="D1471" t="s">
        <v>133</v>
      </c>
      <c r="E1471">
        <v>1</v>
      </c>
      <c r="F1471">
        <v>1001</v>
      </c>
      <c r="G1471" t="s">
        <v>114</v>
      </c>
      <c r="J1471" t="s">
        <v>134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"17:50:35.555"</f>
        <v>17:50:35.555</v>
      </c>
      <c r="T1471" t="str">
        <f>"17:50:35.355"</f>
        <v>17:50:35.355</v>
      </c>
      <c r="U1471" t="str">
        <f t="shared" si="103"/>
        <v>A3E2C2</v>
      </c>
      <c r="V1471">
        <v>0</v>
      </c>
      <c r="W1471">
        <v>0</v>
      </c>
      <c r="X1471">
        <v>1</v>
      </c>
      <c r="Z1471">
        <v>0</v>
      </c>
      <c r="AA1471">
        <v>10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1</v>
      </c>
      <c r="AH1471">
        <v>0</v>
      </c>
      <c r="AI1471" t="s">
        <v>673</v>
      </c>
      <c r="AJ1471">
        <v>30.319927</v>
      </c>
      <c r="AK1471" t="s">
        <v>674</v>
      </c>
      <c r="AL1471">
        <v>-89.866769000000005</v>
      </c>
      <c r="AM1471">
        <v>100</v>
      </c>
      <c r="AN1471">
        <v>1000</v>
      </c>
      <c r="AO1471" t="s">
        <v>118</v>
      </c>
      <c r="AP1471">
        <v>-9</v>
      </c>
      <c r="AQ1471">
        <v>136</v>
      </c>
      <c r="AR1471">
        <v>-320</v>
      </c>
      <c r="AZ1471">
        <v>1200</v>
      </c>
      <c r="BA1471">
        <v>1</v>
      </c>
      <c r="BB1471" t="str">
        <f t="shared" si="105"/>
        <v xml:space="preserve">N35DC   </v>
      </c>
      <c r="BC1471">
        <v>1</v>
      </c>
      <c r="BE1471">
        <v>0</v>
      </c>
      <c r="BF1471">
        <v>0</v>
      </c>
      <c r="BG1471">
        <v>0</v>
      </c>
      <c r="BH1471">
        <v>1100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"17:50:35.562"</f>
        <v>17:50:35.562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341</v>
      </c>
      <c r="CR1471">
        <v>0</v>
      </c>
      <c r="CW1471">
        <v>104476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"10/21/2020 17:50:27.631"</f>
        <v>10/21/2020 17:50:27.631</v>
      </c>
      <c r="C1472" t="str">
        <f t="shared" si="104"/>
        <v>FFDFD3C0</v>
      </c>
      <c r="D1472" t="s">
        <v>113</v>
      </c>
      <c r="E1472">
        <v>4</v>
      </c>
      <c r="H1472">
        <v>162</v>
      </c>
      <c r="I1472" t="s">
        <v>114</v>
      </c>
      <c r="J1472" t="s">
        <v>115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"17:50:35.555"</f>
        <v>17:50:35.555</v>
      </c>
      <c r="T1472" t="str">
        <f>"17:50:35.355"</f>
        <v>17:50:35.355</v>
      </c>
      <c r="U1472" t="str">
        <f t="shared" si="103"/>
        <v>A3E2C2</v>
      </c>
      <c r="V1472">
        <v>0</v>
      </c>
      <c r="W1472">
        <v>0</v>
      </c>
      <c r="X1472">
        <v>1</v>
      </c>
      <c r="Z1472">
        <v>0</v>
      </c>
      <c r="AA1472">
        <v>10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1</v>
      </c>
      <c r="AH1472">
        <v>0</v>
      </c>
      <c r="AI1472" t="s">
        <v>673</v>
      </c>
      <c r="AJ1472">
        <v>30.319927</v>
      </c>
      <c r="AK1472" t="s">
        <v>674</v>
      </c>
      <c r="AL1472">
        <v>-89.866769000000005</v>
      </c>
      <c r="AM1472">
        <v>100</v>
      </c>
      <c r="AN1472">
        <v>1000</v>
      </c>
      <c r="AO1472" t="s">
        <v>118</v>
      </c>
      <c r="AP1472">
        <v>-9</v>
      </c>
      <c r="AQ1472">
        <v>136</v>
      </c>
      <c r="AR1472">
        <v>-320</v>
      </c>
      <c r="AZ1472">
        <v>1200</v>
      </c>
      <c r="BA1472">
        <v>1</v>
      </c>
      <c r="BB1472" t="str">
        <f t="shared" si="105"/>
        <v xml:space="preserve">N35DC   </v>
      </c>
      <c r="BC1472">
        <v>1</v>
      </c>
      <c r="BE1472">
        <v>0</v>
      </c>
      <c r="BF1472">
        <v>0</v>
      </c>
      <c r="BG1472">
        <v>0</v>
      </c>
      <c r="BH1472">
        <v>1100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"17:50:35.562"</f>
        <v>17:50:35.562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341</v>
      </c>
      <c r="CR1472">
        <v>0</v>
      </c>
      <c r="CW1472">
        <v>104476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"10/21/2020 17:50:27.631"</f>
        <v>10/21/2020 17:50:27.631</v>
      </c>
      <c r="C1473" t="str">
        <f t="shared" si="104"/>
        <v>FFDFD3C0</v>
      </c>
      <c r="D1473" t="s">
        <v>130</v>
      </c>
      <c r="E1473">
        <v>3</v>
      </c>
      <c r="F1473">
        <v>2003</v>
      </c>
      <c r="G1473" t="s">
        <v>131</v>
      </c>
      <c r="J1473" t="s">
        <v>132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"17:50:35.555"</f>
        <v>17:50:35.555</v>
      </c>
      <c r="T1473" t="str">
        <f>"17:50:35.355"</f>
        <v>17:50:35.355</v>
      </c>
      <c r="U1473" t="str">
        <f t="shared" si="103"/>
        <v>A3E2C2</v>
      </c>
      <c r="V1473">
        <v>0</v>
      </c>
      <c r="W1473">
        <v>0</v>
      </c>
      <c r="X1473">
        <v>1</v>
      </c>
      <c r="Z1473">
        <v>0</v>
      </c>
      <c r="AA1473">
        <v>10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1</v>
      </c>
      <c r="AH1473">
        <v>0</v>
      </c>
      <c r="AI1473" t="s">
        <v>673</v>
      </c>
      <c r="AJ1473">
        <v>30.319927</v>
      </c>
      <c r="AK1473" t="s">
        <v>674</v>
      </c>
      <c r="AL1473">
        <v>-89.866769000000005</v>
      </c>
      <c r="AM1473">
        <v>100</v>
      </c>
      <c r="AN1473">
        <v>1000</v>
      </c>
      <c r="AO1473" t="s">
        <v>118</v>
      </c>
      <c r="AP1473">
        <v>-9</v>
      </c>
      <c r="AQ1473">
        <v>136</v>
      </c>
      <c r="AR1473">
        <v>-320</v>
      </c>
      <c r="AZ1473">
        <v>1200</v>
      </c>
      <c r="BA1473">
        <v>1</v>
      </c>
      <c r="BB1473" t="str">
        <f t="shared" si="105"/>
        <v xml:space="preserve">N35DC   </v>
      </c>
      <c r="BC1473">
        <v>1</v>
      </c>
      <c r="BE1473">
        <v>0</v>
      </c>
      <c r="BF1473">
        <v>0</v>
      </c>
      <c r="BG1473">
        <v>0</v>
      </c>
      <c r="BH1473">
        <v>1100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"17:50:35.562"</f>
        <v>17:50:35.562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341</v>
      </c>
      <c r="CR1473">
        <v>0</v>
      </c>
      <c r="CW1473">
        <v>104476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"10/21/2020 17:50:27.631"</f>
        <v>10/21/2020 17:50:27.631</v>
      </c>
      <c r="C1474" t="str">
        <f t="shared" si="104"/>
        <v>FFDFD3C0</v>
      </c>
      <c r="D1474" t="s">
        <v>128</v>
      </c>
      <c r="E1474">
        <v>9</v>
      </c>
      <c r="H1474">
        <v>257</v>
      </c>
      <c r="I1474" t="s">
        <v>129</v>
      </c>
      <c r="J1474" t="s">
        <v>126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"17:50:35.555"</f>
        <v>17:50:35.555</v>
      </c>
      <c r="T1474" t="str">
        <f>"17:50:35.355"</f>
        <v>17:50:35.355</v>
      </c>
      <c r="U1474" t="str">
        <f t="shared" ref="U1474:U1537" si="109">"A3E2C2"</f>
        <v>A3E2C2</v>
      </c>
      <c r="V1474">
        <v>0</v>
      </c>
      <c r="W1474">
        <v>0</v>
      </c>
      <c r="X1474">
        <v>1</v>
      </c>
      <c r="Z1474">
        <v>0</v>
      </c>
      <c r="AA1474">
        <v>10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1</v>
      </c>
      <c r="AH1474">
        <v>0</v>
      </c>
      <c r="AI1474" t="s">
        <v>673</v>
      </c>
      <c r="AJ1474">
        <v>30.319927</v>
      </c>
      <c r="AK1474" t="s">
        <v>674</v>
      </c>
      <c r="AL1474">
        <v>-89.866769000000005</v>
      </c>
      <c r="AM1474">
        <v>100</v>
      </c>
      <c r="AN1474">
        <v>1000</v>
      </c>
      <c r="AO1474" t="s">
        <v>118</v>
      </c>
      <c r="AP1474">
        <v>-9</v>
      </c>
      <c r="AQ1474">
        <v>136</v>
      </c>
      <c r="AR1474">
        <v>-320</v>
      </c>
      <c r="AZ1474">
        <v>1200</v>
      </c>
      <c r="BA1474">
        <v>1</v>
      </c>
      <c r="BB1474" t="str">
        <f t="shared" si="105"/>
        <v xml:space="preserve">N35DC   </v>
      </c>
      <c r="BC1474">
        <v>1</v>
      </c>
      <c r="BE1474">
        <v>0</v>
      </c>
      <c r="BF1474">
        <v>0</v>
      </c>
      <c r="BG1474">
        <v>0</v>
      </c>
      <c r="BH1474">
        <v>1100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"17:50:35.562"</f>
        <v>17:50:35.562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341</v>
      </c>
      <c r="CR1474">
        <v>0</v>
      </c>
      <c r="CW1474">
        <v>104476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"10/21/2020 17:50:28.504"</f>
        <v>10/21/2020 17:50:28.504</v>
      </c>
      <c r="C1475" t="str">
        <f t="shared" si="104"/>
        <v>FFDFD3C0</v>
      </c>
      <c r="D1475" t="s">
        <v>130</v>
      </c>
      <c r="E1475">
        <v>3</v>
      </c>
      <c r="F1475">
        <v>2003</v>
      </c>
      <c r="G1475" t="s">
        <v>131</v>
      </c>
      <c r="J1475" t="s">
        <v>132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"17:50:36.414"</f>
        <v>17:50:36.414</v>
      </c>
      <c r="T1475" t="str">
        <f>"17:50:35.914"</f>
        <v>17:50:35.914</v>
      </c>
      <c r="U1475" t="str">
        <f t="shared" si="109"/>
        <v>A3E2C2</v>
      </c>
      <c r="V1475">
        <v>0</v>
      </c>
      <c r="W1475">
        <v>0</v>
      </c>
      <c r="X1475">
        <v>1</v>
      </c>
      <c r="Z1475">
        <v>0</v>
      </c>
      <c r="AA1475">
        <v>10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1</v>
      </c>
      <c r="AH1475">
        <v>0</v>
      </c>
      <c r="AI1475" t="s">
        <v>675</v>
      </c>
      <c r="AJ1475">
        <v>30.320442</v>
      </c>
      <c r="AK1475" t="s">
        <v>676</v>
      </c>
      <c r="AL1475">
        <v>-89.866811999999996</v>
      </c>
      <c r="AM1475">
        <v>100</v>
      </c>
      <c r="AN1475">
        <v>1000</v>
      </c>
      <c r="AO1475" t="s">
        <v>118</v>
      </c>
      <c r="AP1475">
        <v>-9</v>
      </c>
      <c r="AQ1475">
        <v>136</v>
      </c>
      <c r="AR1475">
        <v>-320</v>
      </c>
      <c r="AZ1475">
        <v>1200</v>
      </c>
      <c r="BA1475">
        <v>1</v>
      </c>
      <c r="BB1475" t="str">
        <f t="shared" si="105"/>
        <v xml:space="preserve">N35DC   </v>
      </c>
      <c r="BC1475">
        <v>1</v>
      </c>
      <c r="BE1475">
        <v>0</v>
      </c>
      <c r="BF1475">
        <v>0</v>
      </c>
      <c r="BG1475">
        <v>0</v>
      </c>
      <c r="BH1475">
        <v>1100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"17:50:36.417"</f>
        <v>17:50:36.417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16</v>
      </c>
      <c r="CR1475">
        <v>0</v>
      </c>
      <c r="CW1475">
        <v>5765792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"10/21/2020 17:50:28.504"</f>
        <v>10/21/2020 17:50:28.504</v>
      </c>
      <c r="C1476" t="str">
        <f t="shared" si="104"/>
        <v>FFDFD3C0</v>
      </c>
      <c r="D1476" t="s">
        <v>128</v>
      </c>
      <c r="E1476">
        <v>9</v>
      </c>
      <c r="H1476">
        <v>257</v>
      </c>
      <c r="I1476" t="s">
        <v>129</v>
      </c>
      <c r="J1476" t="s">
        <v>126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"17:50:36.414"</f>
        <v>17:50:36.414</v>
      </c>
      <c r="T1476" t="str">
        <f>"17:50:35.914"</f>
        <v>17:50:35.914</v>
      </c>
      <c r="U1476" t="str">
        <f t="shared" si="109"/>
        <v>A3E2C2</v>
      </c>
      <c r="V1476">
        <v>0</v>
      </c>
      <c r="W1476">
        <v>0</v>
      </c>
      <c r="X1476">
        <v>1</v>
      </c>
      <c r="Z1476">
        <v>0</v>
      </c>
      <c r="AA1476">
        <v>10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1</v>
      </c>
      <c r="AH1476">
        <v>0</v>
      </c>
      <c r="AI1476" t="s">
        <v>675</v>
      </c>
      <c r="AJ1476">
        <v>30.320442</v>
      </c>
      <c r="AK1476" t="s">
        <v>676</v>
      </c>
      <c r="AL1476">
        <v>-89.866811999999996</v>
      </c>
      <c r="AM1476">
        <v>100</v>
      </c>
      <c r="AN1476">
        <v>1000</v>
      </c>
      <c r="AO1476" t="s">
        <v>118</v>
      </c>
      <c r="AP1476">
        <v>-9</v>
      </c>
      <c r="AQ1476">
        <v>136</v>
      </c>
      <c r="AR1476">
        <v>-320</v>
      </c>
      <c r="AZ1476">
        <v>1200</v>
      </c>
      <c r="BA1476">
        <v>1</v>
      </c>
      <c r="BB1476" t="str">
        <f t="shared" si="105"/>
        <v xml:space="preserve">N35DC   </v>
      </c>
      <c r="BC1476">
        <v>1</v>
      </c>
      <c r="BE1476">
        <v>0</v>
      </c>
      <c r="BF1476">
        <v>0</v>
      </c>
      <c r="BG1476">
        <v>0</v>
      </c>
      <c r="BH1476">
        <v>1100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"17:50:36.417"</f>
        <v>17:50:36.417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16</v>
      </c>
      <c r="CR1476">
        <v>0</v>
      </c>
      <c r="CW1476">
        <v>5765792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"10/21/2020 17:50:28.504"</f>
        <v>10/21/2020 17:50:28.504</v>
      </c>
      <c r="C1477" t="str">
        <f t="shared" si="104"/>
        <v>FFDFD3C0</v>
      </c>
      <c r="D1477" t="s">
        <v>124</v>
      </c>
      <c r="E1477">
        <v>2</v>
      </c>
      <c r="H1477">
        <v>14</v>
      </c>
      <c r="I1477" t="s">
        <v>125</v>
      </c>
      <c r="J1477" t="s">
        <v>126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"17:50:36.414"</f>
        <v>17:50:36.414</v>
      </c>
      <c r="T1477" t="str">
        <f>"17:50:35.914"</f>
        <v>17:50:35.914</v>
      </c>
      <c r="U1477" t="str">
        <f t="shared" si="109"/>
        <v>A3E2C2</v>
      </c>
      <c r="V1477">
        <v>0</v>
      </c>
      <c r="W1477">
        <v>0</v>
      </c>
      <c r="X1477">
        <v>1</v>
      </c>
      <c r="Z1477">
        <v>0</v>
      </c>
      <c r="AA1477">
        <v>10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1</v>
      </c>
      <c r="AH1477">
        <v>0</v>
      </c>
      <c r="AI1477" t="s">
        <v>675</v>
      </c>
      <c r="AJ1477">
        <v>30.320442</v>
      </c>
      <c r="AK1477" t="s">
        <v>676</v>
      </c>
      <c r="AL1477">
        <v>-89.866811999999996</v>
      </c>
      <c r="AM1477">
        <v>100</v>
      </c>
      <c r="AN1477">
        <v>1000</v>
      </c>
      <c r="AO1477" t="s">
        <v>118</v>
      </c>
      <c r="AP1477">
        <v>-9</v>
      </c>
      <c r="AQ1477">
        <v>136</v>
      </c>
      <c r="AR1477">
        <v>-320</v>
      </c>
      <c r="AZ1477">
        <v>1200</v>
      </c>
      <c r="BA1477">
        <v>1</v>
      </c>
      <c r="BB1477" t="str">
        <f t="shared" si="105"/>
        <v xml:space="preserve">N35DC   </v>
      </c>
      <c r="BC1477">
        <v>1</v>
      </c>
      <c r="BE1477">
        <v>0</v>
      </c>
      <c r="BF1477">
        <v>0</v>
      </c>
      <c r="BG1477">
        <v>0</v>
      </c>
      <c r="BH1477">
        <v>1100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"17:50:36.417"</f>
        <v>17:50:36.417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6</v>
      </c>
      <c r="CP1477" t="s">
        <v>119</v>
      </c>
      <c r="CQ1477">
        <v>16</v>
      </c>
      <c r="CR1477">
        <v>0</v>
      </c>
      <c r="CW1477">
        <v>5765792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"10/21/2020 17:50:28.504"</f>
        <v>10/21/2020 17:50:28.504</v>
      </c>
      <c r="C1478" t="str">
        <f t="shared" si="104"/>
        <v>FFDFD3C0</v>
      </c>
      <c r="D1478" t="s">
        <v>133</v>
      </c>
      <c r="E1478">
        <v>1</v>
      </c>
      <c r="F1478">
        <v>1001</v>
      </c>
      <c r="G1478" t="s">
        <v>114</v>
      </c>
      <c r="J1478" t="s">
        <v>134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"17:50:36.414"</f>
        <v>17:50:36.414</v>
      </c>
      <c r="T1478" t="str">
        <f>"17:50:35.914"</f>
        <v>17:50:35.914</v>
      </c>
      <c r="U1478" t="str">
        <f t="shared" si="109"/>
        <v>A3E2C2</v>
      </c>
      <c r="V1478">
        <v>0</v>
      </c>
      <c r="W1478">
        <v>0</v>
      </c>
      <c r="X1478">
        <v>1</v>
      </c>
      <c r="Z1478">
        <v>0</v>
      </c>
      <c r="AA1478">
        <v>10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1</v>
      </c>
      <c r="AH1478">
        <v>0</v>
      </c>
      <c r="AI1478" t="s">
        <v>675</v>
      </c>
      <c r="AJ1478">
        <v>30.320442</v>
      </c>
      <c r="AK1478" t="s">
        <v>676</v>
      </c>
      <c r="AL1478">
        <v>-89.866811999999996</v>
      </c>
      <c r="AM1478">
        <v>100</v>
      </c>
      <c r="AN1478">
        <v>1000</v>
      </c>
      <c r="AO1478" t="s">
        <v>118</v>
      </c>
      <c r="AP1478">
        <v>-9</v>
      </c>
      <c r="AQ1478">
        <v>136</v>
      </c>
      <c r="AR1478">
        <v>-320</v>
      </c>
      <c r="AZ1478">
        <v>1200</v>
      </c>
      <c r="BA1478">
        <v>1</v>
      </c>
      <c r="BB1478" t="str">
        <f t="shared" si="105"/>
        <v xml:space="preserve">N35DC   </v>
      </c>
      <c r="BC1478">
        <v>1</v>
      </c>
      <c r="BE1478">
        <v>0</v>
      </c>
      <c r="BF1478">
        <v>0</v>
      </c>
      <c r="BG1478">
        <v>0</v>
      </c>
      <c r="BH1478">
        <v>1100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"17:50:36.417"</f>
        <v>17:50:36.417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16</v>
      </c>
      <c r="CR1478">
        <v>0</v>
      </c>
      <c r="CW1478">
        <v>5765792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"10/21/2020 17:50:28.504"</f>
        <v>10/21/2020 17:50:28.504</v>
      </c>
      <c r="C1479" t="str">
        <f t="shared" si="104"/>
        <v>FFDFD3C0</v>
      </c>
      <c r="D1479" t="s">
        <v>113</v>
      </c>
      <c r="E1479">
        <v>4</v>
      </c>
      <c r="H1479">
        <v>162</v>
      </c>
      <c r="I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"17:50:36.414"</f>
        <v>17:50:36.414</v>
      </c>
      <c r="T1479" t="str">
        <f>"17:50:35.914"</f>
        <v>17:50:35.914</v>
      </c>
      <c r="U1479" t="str">
        <f t="shared" si="109"/>
        <v>A3E2C2</v>
      </c>
      <c r="V1479">
        <v>0</v>
      </c>
      <c r="W1479">
        <v>0</v>
      </c>
      <c r="X1479">
        <v>1</v>
      </c>
      <c r="Z1479">
        <v>0</v>
      </c>
      <c r="AA1479">
        <v>10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1</v>
      </c>
      <c r="AH1479">
        <v>0</v>
      </c>
      <c r="AI1479" t="s">
        <v>675</v>
      </c>
      <c r="AJ1479">
        <v>30.320442</v>
      </c>
      <c r="AK1479" t="s">
        <v>676</v>
      </c>
      <c r="AL1479">
        <v>-89.866811999999996</v>
      </c>
      <c r="AM1479">
        <v>100</v>
      </c>
      <c r="AN1479">
        <v>1000</v>
      </c>
      <c r="AO1479" t="s">
        <v>118</v>
      </c>
      <c r="AP1479">
        <v>-9</v>
      </c>
      <c r="AQ1479">
        <v>136</v>
      </c>
      <c r="AR1479">
        <v>-320</v>
      </c>
      <c r="AZ1479">
        <v>1200</v>
      </c>
      <c r="BA1479">
        <v>1</v>
      </c>
      <c r="BB1479" t="str">
        <f t="shared" si="105"/>
        <v xml:space="preserve">N35DC   </v>
      </c>
      <c r="BC1479">
        <v>1</v>
      </c>
      <c r="BE1479">
        <v>0</v>
      </c>
      <c r="BF1479">
        <v>0</v>
      </c>
      <c r="BG1479">
        <v>0</v>
      </c>
      <c r="BH1479">
        <v>1100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>"17:50:36.417"</f>
        <v>17:50:36.417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16</v>
      </c>
      <c r="CR1479">
        <v>0</v>
      </c>
      <c r="CW1479">
        <v>5765792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"10/21/2020 17:50:31.622"</f>
        <v>10/21/2020 17:50:31.622</v>
      </c>
      <c r="C1480" t="str">
        <f t="shared" si="104"/>
        <v>FFDFD3C0</v>
      </c>
      <c r="D1480" t="s">
        <v>124</v>
      </c>
      <c r="E1480">
        <v>2</v>
      </c>
      <c r="H1480">
        <v>14</v>
      </c>
      <c r="I1480" t="s">
        <v>125</v>
      </c>
      <c r="J1480" t="s">
        <v>126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"17:50:39.563"</f>
        <v>17:50:39.563</v>
      </c>
      <c r="T1480" t="str">
        <f>"17:50:39.363"</f>
        <v>17:50:39.363</v>
      </c>
      <c r="U1480" t="str">
        <f t="shared" si="109"/>
        <v>A3E2C2</v>
      </c>
      <c r="V1480">
        <v>0</v>
      </c>
      <c r="W1480">
        <v>0</v>
      </c>
      <c r="X1480">
        <v>1</v>
      </c>
      <c r="Z1480">
        <v>0</v>
      </c>
      <c r="AA1480">
        <v>10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1</v>
      </c>
      <c r="AH1480">
        <v>0</v>
      </c>
      <c r="AI1480" t="s">
        <v>677</v>
      </c>
      <c r="AJ1480">
        <v>30.322458999999998</v>
      </c>
      <c r="AK1480" t="s">
        <v>678</v>
      </c>
      <c r="AL1480">
        <v>-89.866962000000001</v>
      </c>
      <c r="AM1480">
        <v>100</v>
      </c>
      <c r="AN1480">
        <v>1000</v>
      </c>
      <c r="AO1480" t="s">
        <v>118</v>
      </c>
      <c r="AP1480">
        <v>-7</v>
      </c>
      <c r="AQ1480">
        <v>136</v>
      </c>
      <c r="AR1480">
        <v>-192</v>
      </c>
      <c r="AZ1480">
        <v>1200</v>
      </c>
      <c r="BA1480">
        <v>1</v>
      </c>
      <c r="BB1480" t="str">
        <f t="shared" si="105"/>
        <v xml:space="preserve">N35DC   </v>
      </c>
      <c r="BC1480">
        <v>1</v>
      </c>
      <c r="BE1480">
        <v>0</v>
      </c>
      <c r="BF1480">
        <v>0</v>
      </c>
      <c r="BG1480">
        <v>0</v>
      </c>
      <c r="BH1480">
        <v>1075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>"17:50:39.566"</f>
        <v>17:50:39.566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341</v>
      </c>
      <c r="CR1480">
        <v>0</v>
      </c>
      <c r="CW1480">
        <v>107318</v>
      </c>
      <c r="CY1480">
        <v>1</v>
      </c>
      <c r="CZ1480">
        <v>0</v>
      </c>
      <c r="DA1480">
        <v>0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"10/21/2020 17:50:31.622"</f>
        <v>10/21/2020 17:50:31.622</v>
      </c>
      <c r="C1481" t="str">
        <f t="shared" si="104"/>
        <v>FFDFD3C0</v>
      </c>
      <c r="D1481" t="s">
        <v>113</v>
      </c>
      <c r="E1481">
        <v>4</v>
      </c>
      <c r="H1481">
        <v>162</v>
      </c>
      <c r="I1481" t="s">
        <v>114</v>
      </c>
      <c r="J1481" t="s">
        <v>115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"17:50:39.563"</f>
        <v>17:50:39.563</v>
      </c>
      <c r="T1481" t="str">
        <f>"17:50:39.363"</f>
        <v>17:50:39.363</v>
      </c>
      <c r="U1481" t="str">
        <f t="shared" si="109"/>
        <v>A3E2C2</v>
      </c>
      <c r="V1481">
        <v>0</v>
      </c>
      <c r="W1481">
        <v>0</v>
      </c>
      <c r="X1481">
        <v>1</v>
      </c>
      <c r="Z1481">
        <v>0</v>
      </c>
      <c r="AA1481">
        <v>10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1</v>
      </c>
      <c r="AH1481">
        <v>0</v>
      </c>
      <c r="AI1481" t="s">
        <v>677</v>
      </c>
      <c r="AJ1481">
        <v>30.322458999999998</v>
      </c>
      <c r="AK1481" t="s">
        <v>678</v>
      </c>
      <c r="AL1481">
        <v>-89.866962000000001</v>
      </c>
      <c r="AM1481">
        <v>100</v>
      </c>
      <c r="AN1481">
        <v>1000</v>
      </c>
      <c r="AO1481" t="s">
        <v>118</v>
      </c>
      <c r="AP1481">
        <v>-7</v>
      </c>
      <c r="AQ1481">
        <v>136</v>
      </c>
      <c r="AR1481">
        <v>-192</v>
      </c>
      <c r="AZ1481">
        <v>1200</v>
      </c>
      <c r="BA1481">
        <v>1</v>
      </c>
      <c r="BB1481" t="str">
        <f t="shared" si="105"/>
        <v xml:space="preserve">N35DC   </v>
      </c>
      <c r="BC1481">
        <v>1</v>
      </c>
      <c r="BE1481">
        <v>0</v>
      </c>
      <c r="BF1481">
        <v>0</v>
      </c>
      <c r="BG1481">
        <v>0</v>
      </c>
      <c r="BH1481">
        <v>1075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>"17:50:39.566"</f>
        <v>17:50:39.566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341</v>
      </c>
      <c r="CR1481">
        <v>0</v>
      </c>
      <c r="CW1481">
        <v>107318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"10/21/2020 17:50:31.622"</f>
        <v>10/21/2020 17:50:31.622</v>
      </c>
      <c r="C1482" t="str">
        <f t="shared" ref="C1482:C1545" si="110">"FFDFD3C0"</f>
        <v>FFDFD3C0</v>
      </c>
      <c r="D1482" t="s">
        <v>130</v>
      </c>
      <c r="E1482">
        <v>3</v>
      </c>
      <c r="F1482">
        <v>2003</v>
      </c>
      <c r="G1482" t="s">
        <v>131</v>
      </c>
      <c r="J1482" t="s">
        <v>132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"17:50:39.563"</f>
        <v>17:50:39.563</v>
      </c>
      <c r="T1482" t="str">
        <f>"17:50:39.363"</f>
        <v>17:50:39.363</v>
      </c>
      <c r="U1482" t="str">
        <f t="shared" si="109"/>
        <v>A3E2C2</v>
      </c>
      <c r="V1482">
        <v>0</v>
      </c>
      <c r="W1482">
        <v>0</v>
      </c>
      <c r="X1482">
        <v>1</v>
      </c>
      <c r="Z1482">
        <v>0</v>
      </c>
      <c r="AA1482">
        <v>10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1</v>
      </c>
      <c r="AH1482">
        <v>0</v>
      </c>
      <c r="AI1482" t="s">
        <v>677</v>
      </c>
      <c r="AJ1482">
        <v>30.322458999999998</v>
      </c>
      <c r="AK1482" t="s">
        <v>678</v>
      </c>
      <c r="AL1482">
        <v>-89.866962000000001</v>
      </c>
      <c r="AM1482">
        <v>100</v>
      </c>
      <c r="AN1482">
        <v>1000</v>
      </c>
      <c r="AO1482" t="s">
        <v>118</v>
      </c>
      <c r="AP1482">
        <v>-7</v>
      </c>
      <c r="AQ1482">
        <v>136</v>
      </c>
      <c r="AR1482">
        <v>-192</v>
      </c>
      <c r="AZ1482">
        <v>1200</v>
      </c>
      <c r="BA1482">
        <v>1</v>
      </c>
      <c r="BB1482" t="str">
        <f t="shared" ref="BB1482:BB1545" si="111">"N35DC   "</f>
        <v xml:space="preserve">N35DC   </v>
      </c>
      <c r="BC1482">
        <v>1</v>
      </c>
      <c r="BE1482">
        <v>0</v>
      </c>
      <c r="BF1482">
        <v>0</v>
      </c>
      <c r="BG1482">
        <v>0</v>
      </c>
      <c r="BH1482">
        <v>1075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>"17:50:39.566"</f>
        <v>17:50:39.566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341</v>
      </c>
      <c r="CR1482">
        <v>0</v>
      </c>
      <c r="CW1482">
        <v>107318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"10/21/2020 17:50:31.622"</f>
        <v>10/21/2020 17:50:31.622</v>
      </c>
      <c r="C1483" t="str">
        <f t="shared" si="110"/>
        <v>FFDFD3C0</v>
      </c>
      <c r="D1483" t="s">
        <v>128</v>
      </c>
      <c r="E1483">
        <v>9</v>
      </c>
      <c r="H1483">
        <v>257</v>
      </c>
      <c r="I1483" t="s">
        <v>129</v>
      </c>
      <c r="J1483" t="s">
        <v>126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"17:50:39.563"</f>
        <v>17:50:39.563</v>
      </c>
      <c r="T1483" t="str">
        <f>"17:50:39.363"</f>
        <v>17:50:39.363</v>
      </c>
      <c r="U1483" t="str">
        <f t="shared" si="109"/>
        <v>A3E2C2</v>
      </c>
      <c r="V1483">
        <v>0</v>
      </c>
      <c r="W1483">
        <v>0</v>
      </c>
      <c r="X1483">
        <v>1</v>
      </c>
      <c r="Z1483">
        <v>0</v>
      </c>
      <c r="AA1483">
        <v>10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1</v>
      </c>
      <c r="AH1483">
        <v>0</v>
      </c>
      <c r="AI1483" t="s">
        <v>677</v>
      </c>
      <c r="AJ1483">
        <v>30.322458999999998</v>
      </c>
      <c r="AK1483" t="s">
        <v>678</v>
      </c>
      <c r="AL1483">
        <v>-89.866962000000001</v>
      </c>
      <c r="AM1483">
        <v>100</v>
      </c>
      <c r="AN1483">
        <v>1000</v>
      </c>
      <c r="AO1483" t="s">
        <v>118</v>
      </c>
      <c r="AP1483">
        <v>-7</v>
      </c>
      <c r="AQ1483">
        <v>136</v>
      </c>
      <c r="AR1483">
        <v>-192</v>
      </c>
      <c r="AZ1483">
        <v>1200</v>
      </c>
      <c r="BA1483">
        <v>1</v>
      </c>
      <c r="BB1483" t="str">
        <f t="shared" si="111"/>
        <v xml:space="preserve">N35DC   </v>
      </c>
      <c r="BC1483">
        <v>1</v>
      </c>
      <c r="BE1483">
        <v>0</v>
      </c>
      <c r="BF1483">
        <v>0</v>
      </c>
      <c r="BG1483">
        <v>0</v>
      </c>
      <c r="BH1483">
        <v>1075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>"17:50:39.566"</f>
        <v>17:50:39.566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341</v>
      </c>
      <c r="CR1483">
        <v>0</v>
      </c>
      <c r="CW1483">
        <v>107318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"10/21/2020 17:50:31.622"</f>
        <v>10/21/2020 17:50:31.622</v>
      </c>
      <c r="C1484" t="str">
        <f t="shared" si="110"/>
        <v>FFDFD3C0</v>
      </c>
      <c r="D1484" t="s">
        <v>133</v>
      </c>
      <c r="E1484">
        <v>1</v>
      </c>
      <c r="F1484">
        <v>1001</v>
      </c>
      <c r="G1484" t="s">
        <v>114</v>
      </c>
      <c r="J1484" t="s">
        <v>134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"17:50:39.563"</f>
        <v>17:50:39.563</v>
      </c>
      <c r="T1484" t="str">
        <f>"17:50:39.363"</f>
        <v>17:50:39.363</v>
      </c>
      <c r="U1484" t="str">
        <f t="shared" si="109"/>
        <v>A3E2C2</v>
      </c>
      <c r="V1484">
        <v>0</v>
      </c>
      <c r="W1484">
        <v>0</v>
      </c>
      <c r="X1484">
        <v>1</v>
      </c>
      <c r="Z1484">
        <v>0</v>
      </c>
      <c r="AA1484">
        <v>10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1</v>
      </c>
      <c r="AH1484">
        <v>0</v>
      </c>
      <c r="AI1484" t="s">
        <v>677</v>
      </c>
      <c r="AJ1484">
        <v>30.322458999999998</v>
      </c>
      <c r="AK1484" t="s">
        <v>678</v>
      </c>
      <c r="AL1484">
        <v>-89.866962000000001</v>
      </c>
      <c r="AM1484">
        <v>100</v>
      </c>
      <c r="AN1484">
        <v>1000</v>
      </c>
      <c r="AO1484" t="s">
        <v>118</v>
      </c>
      <c r="AP1484">
        <v>-7</v>
      </c>
      <c r="AQ1484">
        <v>136</v>
      </c>
      <c r="AR1484">
        <v>-192</v>
      </c>
      <c r="AZ1484">
        <v>1200</v>
      </c>
      <c r="BA1484">
        <v>1</v>
      </c>
      <c r="BB1484" t="str">
        <f t="shared" si="111"/>
        <v xml:space="preserve">N35DC   </v>
      </c>
      <c r="BC1484">
        <v>1</v>
      </c>
      <c r="BE1484">
        <v>0</v>
      </c>
      <c r="BF1484">
        <v>0</v>
      </c>
      <c r="BG1484">
        <v>0</v>
      </c>
      <c r="BH1484">
        <v>1075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>"17:50:39.566"</f>
        <v>17:50:39.566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341</v>
      </c>
      <c r="CR1484">
        <v>0</v>
      </c>
      <c r="CW1484">
        <v>107318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"10/21/2020 17:50:32.832"</f>
        <v>10/21/2020 17:50:32.832</v>
      </c>
      <c r="C1485" t="str">
        <f t="shared" si="110"/>
        <v>FFDFD3C0</v>
      </c>
      <c r="D1485" t="s">
        <v>133</v>
      </c>
      <c r="E1485">
        <v>1</v>
      </c>
      <c r="F1485">
        <v>1001</v>
      </c>
      <c r="G1485" t="s">
        <v>114</v>
      </c>
      <c r="J1485" t="s">
        <v>134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"17:50:40.750"</f>
        <v>17:50:40.750</v>
      </c>
      <c r="T1485" t="str">
        <f>"17:50:40.250"</f>
        <v>17:50:40.250</v>
      </c>
      <c r="U1485" t="str">
        <f t="shared" si="109"/>
        <v>A3E2C2</v>
      </c>
      <c r="V1485">
        <v>0</v>
      </c>
      <c r="W1485">
        <v>0</v>
      </c>
      <c r="X1485">
        <v>1</v>
      </c>
      <c r="Z1485">
        <v>0</v>
      </c>
      <c r="AA1485">
        <v>10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1</v>
      </c>
      <c r="AH1485">
        <v>0</v>
      </c>
      <c r="AI1485" t="s">
        <v>679</v>
      </c>
      <c r="AJ1485">
        <v>30.323187999999998</v>
      </c>
      <c r="AK1485" t="s">
        <v>680</v>
      </c>
      <c r="AL1485">
        <v>-89.867005000000006</v>
      </c>
      <c r="AM1485">
        <v>100</v>
      </c>
      <c r="AN1485">
        <v>1000</v>
      </c>
      <c r="AO1485" t="s">
        <v>118</v>
      </c>
      <c r="AP1485">
        <v>-7</v>
      </c>
      <c r="AQ1485">
        <v>136</v>
      </c>
      <c r="AR1485">
        <v>-128</v>
      </c>
      <c r="AZ1485">
        <v>1200</v>
      </c>
      <c r="BA1485">
        <v>1</v>
      </c>
      <c r="BB1485" t="str">
        <f t="shared" si="111"/>
        <v xml:space="preserve">N35DC   </v>
      </c>
      <c r="BC1485">
        <v>1</v>
      </c>
      <c r="BE1485">
        <v>0</v>
      </c>
      <c r="BF1485">
        <v>0</v>
      </c>
      <c r="BG1485">
        <v>0</v>
      </c>
      <c r="BH1485">
        <v>1075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>"17:50:40.751"</f>
        <v>17:50:40.751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341</v>
      </c>
      <c r="CR1485">
        <v>0</v>
      </c>
      <c r="CW1485">
        <v>108085</v>
      </c>
      <c r="CY1485">
        <v>1</v>
      </c>
      <c r="CZ1485">
        <v>0</v>
      </c>
      <c r="DA1485">
        <v>0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"10/21/2020 17:50:32.832"</f>
        <v>10/21/2020 17:50:32.832</v>
      </c>
      <c r="C1486" t="str">
        <f t="shared" si="110"/>
        <v>FFDFD3C0</v>
      </c>
      <c r="D1486" t="s">
        <v>124</v>
      </c>
      <c r="E1486">
        <v>2</v>
      </c>
      <c r="H1486">
        <v>14</v>
      </c>
      <c r="I1486" t="s">
        <v>125</v>
      </c>
      <c r="J1486" t="s">
        <v>126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"17:50:40.750"</f>
        <v>17:50:40.750</v>
      </c>
      <c r="T1486" t="str">
        <f>"17:50:40.250"</f>
        <v>17:50:40.250</v>
      </c>
      <c r="U1486" t="str">
        <f t="shared" si="109"/>
        <v>A3E2C2</v>
      </c>
      <c r="V1486">
        <v>0</v>
      </c>
      <c r="W1486">
        <v>0</v>
      </c>
      <c r="X1486">
        <v>1</v>
      </c>
      <c r="Z1486">
        <v>0</v>
      </c>
      <c r="AA1486">
        <v>10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1</v>
      </c>
      <c r="AH1486">
        <v>0</v>
      </c>
      <c r="AI1486" t="s">
        <v>679</v>
      </c>
      <c r="AJ1486">
        <v>30.323187999999998</v>
      </c>
      <c r="AK1486" t="s">
        <v>680</v>
      </c>
      <c r="AL1486">
        <v>-89.867005000000006</v>
      </c>
      <c r="AM1486">
        <v>100</v>
      </c>
      <c r="AN1486">
        <v>1000</v>
      </c>
      <c r="AO1486" t="s">
        <v>118</v>
      </c>
      <c r="AP1486">
        <v>-7</v>
      </c>
      <c r="AQ1486">
        <v>136</v>
      </c>
      <c r="AR1486">
        <v>-128</v>
      </c>
      <c r="AZ1486">
        <v>1200</v>
      </c>
      <c r="BA1486">
        <v>1</v>
      </c>
      <c r="BB1486" t="str">
        <f t="shared" si="111"/>
        <v xml:space="preserve">N35DC   </v>
      </c>
      <c r="BC1486">
        <v>1</v>
      </c>
      <c r="BE1486">
        <v>0</v>
      </c>
      <c r="BF1486">
        <v>0</v>
      </c>
      <c r="BG1486">
        <v>0</v>
      </c>
      <c r="BH1486">
        <v>1075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"17:50:40.751"</f>
        <v>17:50:40.751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341</v>
      </c>
      <c r="CR1486">
        <v>0</v>
      </c>
      <c r="CW1486">
        <v>108085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"10/21/2020 17:50:32.832"</f>
        <v>10/21/2020 17:50:32.832</v>
      </c>
      <c r="C1487" t="str">
        <f t="shared" si="110"/>
        <v>FFDFD3C0</v>
      </c>
      <c r="D1487" t="s">
        <v>113</v>
      </c>
      <c r="E1487">
        <v>4</v>
      </c>
      <c r="H1487">
        <v>162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"17:50:40.750"</f>
        <v>17:50:40.750</v>
      </c>
      <c r="T1487" t="str">
        <f>"17:50:40.250"</f>
        <v>17:50:40.250</v>
      </c>
      <c r="U1487" t="str">
        <f t="shared" si="109"/>
        <v>A3E2C2</v>
      </c>
      <c r="V1487">
        <v>0</v>
      </c>
      <c r="W1487">
        <v>0</v>
      </c>
      <c r="X1487">
        <v>1</v>
      </c>
      <c r="Z1487">
        <v>0</v>
      </c>
      <c r="AA1487">
        <v>10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1</v>
      </c>
      <c r="AH1487">
        <v>0</v>
      </c>
      <c r="AI1487" t="s">
        <v>679</v>
      </c>
      <c r="AJ1487">
        <v>30.323187999999998</v>
      </c>
      <c r="AK1487" t="s">
        <v>680</v>
      </c>
      <c r="AL1487">
        <v>-89.867005000000006</v>
      </c>
      <c r="AM1487">
        <v>100</v>
      </c>
      <c r="AN1487">
        <v>1000</v>
      </c>
      <c r="AO1487" t="s">
        <v>118</v>
      </c>
      <c r="AP1487">
        <v>-7</v>
      </c>
      <c r="AQ1487">
        <v>136</v>
      </c>
      <c r="AR1487">
        <v>-128</v>
      </c>
      <c r="AZ1487">
        <v>1200</v>
      </c>
      <c r="BA1487">
        <v>1</v>
      </c>
      <c r="BB1487" t="str">
        <f t="shared" si="111"/>
        <v xml:space="preserve">N35DC   </v>
      </c>
      <c r="BC1487">
        <v>1</v>
      </c>
      <c r="BE1487">
        <v>0</v>
      </c>
      <c r="BF1487">
        <v>0</v>
      </c>
      <c r="BG1487">
        <v>0</v>
      </c>
      <c r="BH1487">
        <v>1075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"17:50:40.751"</f>
        <v>17:50:40.751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341</v>
      </c>
      <c r="CR1487">
        <v>0</v>
      </c>
      <c r="CW1487">
        <v>108085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"10/21/2020 17:50:32.832"</f>
        <v>10/21/2020 17:50:32.832</v>
      </c>
      <c r="C1488" t="str">
        <f t="shared" si="110"/>
        <v>FFDFD3C0</v>
      </c>
      <c r="D1488" t="s">
        <v>130</v>
      </c>
      <c r="E1488">
        <v>3</v>
      </c>
      <c r="F1488">
        <v>2003</v>
      </c>
      <c r="G1488" t="s">
        <v>131</v>
      </c>
      <c r="J1488" t="s">
        <v>132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"17:50:40.750"</f>
        <v>17:50:40.750</v>
      </c>
      <c r="T1488" t="str">
        <f>"17:50:40.250"</f>
        <v>17:50:40.250</v>
      </c>
      <c r="U1488" t="str">
        <f t="shared" si="109"/>
        <v>A3E2C2</v>
      </c>
      <c r="V1488">
        <v>0</v>
      </c>
      <c r="W1488">
        <v>0</v>
      </c>
      <c r="X1488">
        <v>1</v>
      </c>
      <c r="Z1488">
        <v>0</v>
      </c>
      <c r="AA1488">
        <v>10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1</v>
      </c>
      <c r="AH1488">
        <v>0</v>
      </c>
      <c r="AI1488" t="s">
        <v>679</v>
      </c>
      <c r="AJ1488">
        <v>30.323187999999998</v>
      </c>
      <c r="AK1488" t="s">
        <v>680</v>
      </c>
      <c r="AL1488">
        <v>-89.867005000000006</v>
      </c>
      <c r="AM1488">
        <v>100</v>
      </c>
      <c r="AN1488">
        <v>1000</v>
      </c>
      <c r="AO1488" t="s">
        <v>118</v>
      </c>
      <c r="AP1488">
        <v>-7</v>
      </c>
      <c r="AQ1488">
        <v>136</v>
      </c>
      <c r="AR1488">
        <v>-128</v>
      </c>
      <c r="AZ1488">
        <v>1200</v>
      </c>
      <c r="BA1488">
        <v>1</v>
      </c>
      <c r="BB1488" t="str">
        <f t="shared" si="111"/>
        <v xml:space="preserve">N35DC   </v>
      </c>
      <c r="BC1488">
        <v>1</v>
      </c>
      <c r="BE1488">
        <v>0</v>
      </c>
      <c r="BF1488">
        <v>0</v>
      </c>
      <c r="BG1488">
        <v>0</v>
      </c>
      <c r="BH1488">
        <v>1075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"17:50:40.751"</f>
        <v>17:50:40.751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341</v>
      </c>
      <c r="CR1488">
        <v>0</v>
      </c>
      <c r="CW1488">
        <v>108085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"10/21/2020 17:50:32.832"</f>
        <v>10/21/2020 17:50:32.832</v>
      </c>
      <c r="C1489" t="str">
        <f t="shared" si="110"/>
        <v>FFDFD3C0</v>
      </c>
      <c r="D1489" t="s">
        <v>128</v>
      </c>
      <c r="E1489">
        <v>9</v>
      </c>
      <c r="H1489">
        <v>257</v>
      </c>
      <c r="I1489" t="s">
        <v>129</v>
      </c>
      <c r="J1489" t="s">
        <v>126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"17:50:40.750"</f>
        <v>17:50:40.750</v>
      </c>
      <c r="T1489" t="str">
        <f>"17:50:40.250"</f>
        <v>17:50:40.250</v>
      </c>
      <c r="U1489" t="str">
        <f t="shared" si="109"/>
        <v>A3E2C2</v>
      </c>
      <c r="V1489">
        <v>0</v>
      </c>
      <c r="W1489">
        <v>0</v>
      </c>
      <c r="X1489">
        <v>1</v>
      </c>
      <c r="Z1489">
        <v>0</v>
      </c>
      <c r="AA1489">
        <v>10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1</v>
      </c>
      <c r="AH1489">
        <v>0</v>
      </c>
      <c r="AI1489" t="s">
        <v>679</v>
      </c>
      <c r="AJ1489">
        <v>30.323187999999998</v>
      </c>
      <c r="AK1489" t="s">
        <v>680</v>
      </c>
      <c r="AL1489">
        <v>-89.867005000000006</v>
      </c>
      <c r="AM1489">
        <v>100</v>
      </c>
      <c r="AN1489">
        <v>1000</v>
      </c>
      <c r="AO1489" t="s">
        <v>118</v>
      </c>
      <c r="AP1489">
        <v>-7</v>
      </c>
      <c r="AQ1489">
        <v>136</v>
      </c>
      <c r="AR1489">
        <v>-128</v>
      </c>
      <c r="AZ1489">
        <v>1200</v>
      </c>
      <c r="BA1489">
        <v>1</v>
      </c>
      <c r="BB1489" t="str">
        <f t="shared" si="111"/>
        <v xml:space="preserve">N35DC   </v>
      </c>
      <c r="BC1489">
        <v>1</v>
      </c>
      <c r="BE1489">
        <v>0</v>
      </c>
      <c r="BF1489">
        <v>0</v>
      </c>
      <c r="BG1489">
        <v>0</v>
      </c>
      <c r="BH1489">
        <v>1075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"17:50:40.751"</f>
        <v>17:50:40.751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341</v>
      </c>
      <c r="CR1489">
        <v>0</v>
      </c>
      <c r="CW1489">
        <v>108085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"10/21/2020 17:50:35.612"</f>
        <v>10/21/2020 17:50:35.612</v>
      </c>
      <c r="C1490" t="str">
        <f t="shared" si="110"/>
        <v>FFDFD3C0</v>
      </c>
      <c r="D1490" t="s">
        <v>124</v>
      </c>
      <c r="E1490">
        <v>2</v>
      </c>
      <c r="H1490">
        <v>14</v>
      </c>
      <c r="I1490" t="s">
        <v>125</v>
      </c>
      <c r="J1490" t="s">
        <v>126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"17:50:43.555"</f>
        <v>17:50:43.555</v>
      </c>
      <c r="T1490" t="str">
        <f>"17:50:43.155"</f>
        <v>17:50:43.155</v>
      </c>
      <c r="U1490" t="str">
        <f t="shared" si="109"/>
        <v>A3E2C2</v>
      </c>
      <c r="V1490">
        <v>0</v>
      </c>
      <c r="W1490">
        <v>0</v>
      </c>
      <c r="X1490">
        <v>1</v>
      </c>
      <c r="Z1490">
        <v>0</v>
      </c>
      <c r="AA1490">
        <v>10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1</v>
      </c>
      <c r="AH1490">
        <v>0</v>
      </c>
      <c r="AI1490" t="s">
        <v>681</v>
      </c>
      <c r="AJ1490">
        <v>30.324968999999999</v>
      </c>
      <c r="AK1490" t="s">
        <v>682</v>
      </c>
      <c r="AL1490">
        <v>-89.867069999999998</v>
      </c>
      <c r="AM1490">
        <v>100</v>
      </c>
      <c r="AN1490">
        <v>1000</v>
      </c>
      <c r="AO1490" t="s">
        <v>118</v>
      </c>
      <c r="AP1490">
        <v>-6</v>
      </c>
      <c r="AQ1490">
        <v>136</v>
      </c>
      <c r="AR1490">
        <v>-192</v>
      </c>
      <c r="AZ1490">
        <v>1200</v>
      </c>
      <c r="BA1490">
        <v>1</v>
      </c>
      <c r="BB1490" t="str">
        <f t="shared" si="111"/>
        <v xml:space="preserve">N35DC   </v>
      </c>
      <c r="BC1490">
        <v>1</v>
      </c>
      <c r="BE1490">
        <v>0</v>
      </c>
      <c r="BF1490">
        <v>0</v>
      </c>
      <c r="BG1490">
        <v>0</v>
      </c>
      <c r="BH1490">
        <v>1075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"17:50:43.556"</f>
        <v>17:50:43.556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341</v>
      </c>
      <c r="CR1490">
        <v>0</v>
      </c>
      <c r="CW1490">
        <v>110140</v>
      </c>
      <c r="CY1490">
        <v>1</v>
      </c>
      <c r="CZ1490">
        <v>0</v>
      </c>
      <c r="DA1490">
        <v>0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"10/21/2020 17:50:35.612"</f>
        <v>10/21/2020 17:50:35.612</v>
      </c>
      <c r="C1491" t="str">
        <f t="shared" si="110"/>
        <v>FFDFD3C0</v>
      </c>
      <c r="D1491" t="s">
        <v>113</v>
      </c>
      <c r="E1491">
        <v>4</v>
      </c>
      <c r="H1491">
        <v>162</v>
      </c>
      <c r="I1491" t="s">
        <v>114</v>
      </c>
      <c r="J1491" t="s">
        <v>115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"17:50:43.555"</f>
        <v>17:50:43.555</v>
      </c>
      <c r="T1491" t="str">
        <f>"17:50:43.155"</f>
        <v>17:50:43.155</v>
      </c>
      <c r="U1491" t="str">
        <f t="shared" si="109"/>
        <v>A3E2C2</v>
      </c>
      <c r="V1491">
        <v>0</v>
      </c>
      <c r="W1491">
        <v>0</v>
      </c>
      <c r="X1491">
        <v>1</v>
      </c>
      <c r="Z1491">
        <v>0</v>
      </c>
      <c r="AA1491">
        <v>10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1</v>
      </c>
      <c r="AH1491">
        <v>0</v>
      </c>
      <c r="AI1491" t="s">
        <v>681</v>
      </c>
      <c r="AJ1491">
        <v>30.324968999999999</v>
      </c>
      <c r="AK1491" t="s">
        <v>682</v>
      </c>
      <c r="AL1491">
        <v>-89.867069999999998</v>
      </c>
      <c r="AM1491">
        <v>100</v>
      </c>
      <c r="AN1491">
        <v>1000</v>
      </c>
      <c r="AO1491" t="s">
        <v>118</v>
      </c>
      <c r="AP1491">
        <v>-6</v>
      </c>
      <c r="AQ1491">
        <v>136</v>
      </c>
      <c r="AR1491">
        <v>-192</v>
      </c>
      <c r="AZ1491">
        <v>1200</v>
      </c>
      <c r="BA1491">
        <v>1</v>
      </c>
      <c r="BB1491" t="str">
        <f t="shared" si="111"/>
        <v xml:space="preserve">N35DC   </v>
      </c>
      <c r="BC1491">
        <v>1</v>
      </c>
      <c r="BE1491">
        <v>0</v>
      </c>
      <c r="BF1491">
        <v>0</v>
      </c>
      <c r="BG1491">
        <v>0</v>
      </c>
      <c r="BH1491">
        <v>1075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"17:50:43.556"</f>
        <v>17:50:43.556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341</v>
      </c>
      <c r="CR1491">
        <v>0</v>
      </c>
      <c r="CW1491">
        <v>110140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"10/21/2020 17:50:35.612"</f>
        <v>10/21/2020 17:50:35.612</v>
      </c>
      <c r="C1492" t="str">
        <f t="shared" si="110"/>
        <v>FFDFD3C0</v>
      </c>
      <c r="D1492" t="s">
        <v>130</v>
      </c>
      <c r="E1492">
        <v>3</v>
      </c>
      <c r="F1492">
        <v>2003</v>
      </c>
      <c r="G1492" t="s">
        <v>131</v>
      </c>
      <c r="J1492" t="s">
        <v>132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"17:50:43.555"</f>
        <v>17:50:43.555</v>
      </c>
      <c r="T1492" t="str">
        <f>"17:50:43.155"</f>
        <v>17:50:43.155</v>
      </c>
      <c r="U1492" t="str">
        <f t="shared" si="109"/>
        <v>A3E2C2</v>
      </c>
      <c r="V1492">
        <v>0</v>
      </c>
      <c r="W1492">
        <v>0</v>
      </c>
      <c r="X1492">
        <v>1</v>
      </c>
      <c r="Z1492">
        <v>0</v>
      </c>
      <c r="AA1492">
        <v>10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1</v>
      </c>
      <c r="AH1492">
        <v>0</v>
      </c>
      <c r="AI1492" t="s">
        <v>681</v>
      </c>
      <c r="AJ1492">
        <v>30.324968999999999</v>
      </c>
      <c r="AK1492" t="s">
        <v>682</v>
      </c>
      <c r="AL1492">
        <v>-89.867069999999998</v>
      </c>
      <c r="AM1492">
        <v>100</v>
      </c>
      <c r="AN1492">
        <v>1000</v>
      </c>
      <c r="AO1492" t="s">
        <v>118</v>
      </c>
      <c r="AP1492">
        <v>-6</v>
      </c>
      <c r="AQ1492">
        <v>136</v>
      </c>
      <c r="AR1492">
        <v>-192</v>
      </c>
      <c r="AZ1492">
        <v>1200</v>
      </c>
      <c r="BA1492">
        <v>1</v>
      </c>
      <c r="BB1492" t="str">
        <f t="shared" si="111"/>
        <v xml:space="preserve">N35DC   </v>
      </c>
      <c r="BC1492">
        <v>1</v>
      </c>
      <c r="BE1492">
        <v>0</v>
      </c>
      <c r="BF1492">
        <v>0</v>
      </c>
      <c r="BG1492">
        <v>0</v>
      </c>
      <c r="BH1492">
        <v>1075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"17:50:43.556"</f>
        <v>17:50:43.556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341</v>
      </c>
      <c r="CR1492">
        <v>0</v>
      </c>
      <c r="CW1492">
        <v>110140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"10/21/2020 17:50:35.612"</f>
        <v>10/21/2020 17:50:35.612</v>
      </c>
      <c r="C1493" t="str">
        <f t="shared" si="110"/>
        <v>FFDFD3C0</v>
      </c>
      <c r="D1493" t="s">
        <v>128</v>
      </c>
      <c r="E1493">
        <v>9</v>
      </c>
      <c r="H1493">
        <v>257</v>
      </c>
      <c r="I1493" t="s">
        <v>129</v>
      </c>
      <c r="J1493" t="s">
        <v>126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"17:50:43.555"</f>
        <v>17:50:43.555</v>
      </c>
      <c r="T1493" t="str">
        <f>"17:50:43.155"</f>
        <v>17:50:43.155</v>
      </c>
      <c r="U1493" t="str">
        <f t="shared" si="109"/>
        <v>A3E2C2</v>
      </c>
      <c r="V1493">
        <v>0</v>
      </c>
      <c r="W1493">
        <v>0</v>
      </c>
      <c r="X1493">
        <v>1</v>
      </c>
      <c r="Z1493">
        <v>0</v>
      </c>
      <c r="AA1493">
        <v>10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1</v>
      </c>
      <c r="AH1493">
        <v>0</v>
      </c>
      <c r="AI1493" t="s">
        <v>681</v>
      </c>
      <c r="AJ1493">
        <v>30.324968999999999</v>
      </c>
      <c r="AK1493" t="s">
        <v>682</v>
      </c>
      <c r="AL1493">
        <v>-89.867069999999998</v>
      </c>
      <c r="AM1493">
        <v>100</v>
      </c>
      <c r="AN1493">
        <v>1000</v>
      </c>
      <c r="AO1493" t="s">
        <v>118</v>
      </c>
      <c r="AP1493">
        <v>-6</v>
      </c>
      <c r="AQ1493">
        <v>136</v>
      </c>
      <c r="AR1493">
        <v>-192</v>
      </c>
      <c r="AZ1493">
        <v>1200</v>
      </c>
      <c r="BA1493">
        <v>1</v>
      </c>
      <c r="BB1493" t="str">
        <f t="shared" si="111"/>
        <v xml:space="preserve">N35DC   </v>
      </c>
      <c r="BC1493">
        <v>1</v>
      </c>
      <c r="BE1493">
        <v>0</v>
      </c>
      <c r="BF1493">
        <v>0</v>
      </c>
      <c r="BG1493">
        <v>0</v>
      </c>
      <c r="BH1493">
        <v>1075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"17:50:43.556"</f>
        <v>17:50:43.556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341</v>
      </c>
      <c r="CR1493">
        <v>0</v>
      </c>
      <c r="CW1493">
        <v>110140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"10/21/2020 17:50:35.612"</f>
        <v>10/21/2020 17:50:35.612</v>
      </c>
      <c r="C1494" t="str">
        <f t="shared" si="110"/>
        <v>FFDFD3C0</v>
      </c>
      <c r="D1494" t="s">
        <v>133</v>
      </c>
      <c r="E1494">
        <v>1</v>
      </c>
      <c r="F1494">
        <v>1001</v>
      </c>
      <c r="G1494" t="s">
        <v>114</v>
      </c>
      <c r="J1494" t="s">
        <v>134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"17:50:43.555"</f>
        <v>17:50:43.555</v>
      </c>
      <c r="T1494" t="str">
        <f>"17:50:43.155"</f>
        <v>17:50:43.155</v>
      </c>
      <c r="U1494" t="str">
        <f t="shared" si="109"/>
        <v>A3E2C2</v>
      </c>
      <c r="V1494">
        <v>0</v>
      </c>
      <c r="W1494">
        <v>0</v>
      </c>
      <c r="X1494">
        <v>1</v>
      </c>
      <c r="Z1494">
        <v>0</v>
      </c>
      <c r="AA1494">
        <v>10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1</v>
      </c>
      <c r="AH1494">
        <v>0</v>
      </c>
      <c r="AI1494" t="s">
        <v>681</v>
      </c>
      <c r="AJ1494">
        <v>30.324968999999999</v>
      </c>
      <c r="AK1494" t="s">
        <v>682</v>
      </c>
      <c r="AL1494">
        <v>-89.867069999999998</v>
      </c>
      <c r="AM1494">
        <v>100</v>
      </c>
      <c r="AN1494">
        <v>1000</v>
      </c>
      <c r="AO1494" t="s">
        <v>118</v>
      </c>
      <c r="AP1494">
        <v>-6</v>
      </c>
      <c r="AQ1494">
        <v>136</v>
      </c>
      <c r="AR1494">
        <v>-192</v>
      </c>
      <c r="AZ1494">
        <v>1200</v>
      </c>
      <c r="BA1494">
        <v>1</v>
      </c>
      <c r="BB1494" t="str">
        <f t="shared" si="111"/>
        <v xml:space="preserve">N35DC   </v>
      </c>
      <c r="BC1494">
        <v>1</v>
      </c>
      <c r="BE1494">
        <v>0</v>
      </c>
      <c r="BF1494">
        <v>0</v>
      </c>
      <c r="BG1494">
        <v>0</v>
      </c>
      <c r="BH1494">
        <v>1075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"17:50:43.556"</f>
        <v>17:50:43.556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341</v>
      </c>
      <c r="CR1494">
        <v>0</v>
      </c>
      <c r="CW1494">
        <v>110140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"10/21/2020 17:50:36.649"</f>
        <v>10/21/2020 17:50:36.649</v>
      </c>
      <c r="C1495" t="str">
        <f t="shared" si="110"/>
        <v>FFDFD3C0</v>
      </c>
      <c r="D1495" t="s">
        <v>130</v>
      </c>
      <c r="E1495">
        <v>3</v>
      </c>
      <c r="F1495">
        <v>2003</v>
      </c>
      <c r="G1495" t="s">
        <v>131</v>
      </c>
      <c r="J1495" t="s">
        <v>132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"17:50:44.570"</f>
        <v>17:50:44.570</v>
      </c>
      <c r="T1495" t="str">
        <f>"17:50:44.170"</f>
        <v>17:50:44.170</v>
      </c>
      <c r="U1495" t="str">
        <f t="shared" si="109"/>
        <v>A3E2C2</v>
      </c>
      <c r="V1495">
        <v>0</v>
      </c>
      <c r="W1495">
        <v>0</v>
      </c>
      <c r="X1495">
        <v>1</v>
      </c>
      <c r="Z1495">
        <v>0</v>
      </c>
      <c r="AA1495">
        <v>10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1</v>
      </c>
      <c r="AH1495">
        <v>0</v>
      </c>
      <c r="AI1495" t="s">
        <v>683</v>
      </c>
      <c r="AJ1495">
        <v>30.325613000000001</v>
      </c>
      <c r="AK1495" t="s">
        <v>684</v>
      </c>
      <c r="AL1495">
        <v>-89.867113000000003</v>
      </c>
      <c r="AM1495">
        <v>100</v>
      </c>
      <c r="AN1495">
        <v>1000</v>
      </c>
      <c r="AO1495" t="s">
        <v>118</v>
      </c>
      <c r="AP1495">
        <v>-6</v>
      </c>
      <c r="AQ1495">
        <v>136</v>
      </c>
      <c r="AR1495">
        <v>-256</v>
      </c>
      <c r="AZ1495">
        <v>1200</v>
      </c>
      <c r="BA1495">
        <v>1</v>
      </c>
      <c r="BB1495" t="str">
        <f t="shared" si="111"/>
        <v xml:space="preserve">N35DC   </v>
      </c>
      <c r="BC1495">
        <v>1</v>
      </c>
      <c r="BE1495">
        <v>0</v>
      </c>
      <c r="BF1495">
        <v>0</v>
      </c>
      <c r="BG1495">
        <v>0</v>
      </c>
      <c r="BH1495">
        <v>1050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"17:50:44.576"</f>
        <v>17:50:44.576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341</v>
      </c>
      <c r="CR1495">
        <v>0</v>
      </c>
      <c r="CW1495">
        <v>110831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"10/21/2020 17:50:36.649"</f>
        <v>10/21/2020 17:50:36.649</v>
      </c>
      <c r="C1496" t="str">
        <f t="shared" si="110"/>
        <v>FFDFD3C0</v>
      </c>
      <c r="D1496" t="s">
        <v>128</v>
      </c>
      <c r="E1496">
        <v>9</v>
      </c>
      <c r="H1496">
        <v>257</v>
      </c>
      <c r="I1496" t="s">
        <v>129</v>
      </c>
      <c r="J1496" t="s">
        <v>126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"17:50:44.570"</f>
        <v>17:50:44.570</v>
      </c>
      <c r="T1496" t="str">
        <f>"17:50:44.170"</f>
        <v>17:50:44.170</v>
      </c>
      <c r="U1496" t="str">
        <f t="shared" si="109"/>
        <v>A3E2C2</v>
      </c>
      <c r="V1496">
        <v>0</v>
      </c>
      <c r="W1496">
        <v>0</v>
      </c>
      <c r="X1496">
        <v>1</v>
      </c>
      <c r="Z1496">
        <v>0</v>
      </c>
      <c r="AA1496">
        <v>10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1</v>
      </c>
      <c r="AH1496">
        <v>0</v>
      </c>
      <c r="AI1496" t="s">
        <v>683</v>
      </c>
      <c r="AJ1496">
        <v>30.325613000000001</v>
      </c>
      <c r="AK1496" t="s">
        <v>684</v>
      </c>
      <c r="AL1496">
        <v>-89.867113000000003</v>
      </c>
      <c r="AM1496">
        <v>100</v>
      </c>
      <c r="AN1496">
        <v>1000</v>
      </c>
      <c r="AO1496" t="s">
        <v>118</v>
      </c>
      <c r="AP1496">
        <v>-6</v>
      </c>
      <c r="AQ1496">
        <v>136</v>
      </c>
      <c r="AR1496">
        <v>-256</v>
      </c>
      <c r="AZ1496">
        <v>1200</v>
      </c>
      <c r="BA1496">
        <v>1</v>
      </c>
      <c r="BB1496" t="str">
        <f t="shared" si="111"/>
        <v xml:space="preserve">N35DC   </v>
      </c>
      <c r="BC1496">
        <v>1</v>
      </c>
      <c r="BE1496">
        <v>0</v>
      </c>
      <c r="BF1496">
        <v>0</v>
      </c>
      <c r="BG1496">
        <v>0</v>
      </c>
      <c r="BH1496">
        <v>1050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"17:50:44.576"</f>
        <v>17:50:44.576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341</v>
      </c>
      <c r="CR1496">
        <v>0</v>
      </c>
      <c r="CW1496">
        <v>110831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"10/21/2020 17:50:36.649"</f>
        <v>10/21/2020 17:50:36.649</v>
      </c>
      <c r="C1497" t="str">
        <f t="shared" si="110"/>
        <v>FFDFD3C0</v>
      </c>
      <c r="D1497" t="s">
        <v>133</v>
      </c>
      <c r="E1497">
        <v>1</v>
      </c>
      <c r="F1497">
        <v>1001</v>
      </c>
      <c r="G1497" t="s">
        <v>114</v>
      </c>
      <c r="J1497" t="s">
        <v>134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"17:50:44.570"</f>
        <v>17:50:44.570</v>
      </c>
      <c r="T1497" t="str">
        <f>"17:50:44.170"</f>
        <v>17:50:44.170</v>
      </c>
      <c r="U1497" t="str">
        <f t="shared" si="109"/>
        <v>A3E2C2</v>
      </c>
      <c r="V1497">
        <v>0</v>
      </c>
      <c r="W1497">
        <v>0</v>
      </c>
      <c r="X1497">
        <v>1</v>
      </c>
      <c r="Z1497">
        <v>0</v>
      </c>
      <c r="AA1497">
        <v>10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1</v>
      </c>
      <c r="AH1497">
        <v>0</v>
      </c>
      <c r="AI1497" t="s">
        <v>683</v>
      </c>
      <c r="AJ1497">
        <v>30.325613000000001</v>
      </c>
      <c r="AK1497" t="s">
        <v>684</v>
      </c>
      <c r="AL1497">
        <v>-89.867113000000003</v>
      </c>
      <c r="AM1497">
        <v>100</v>
      </c>
      <c r="AN1497">
        <v>1000</v>
      </c>
      <c r="AO1497" t="s">
        <v>118</v>
      </c>
      <c r="AP1497">
        <v>-6</v>
      </c>
      <c r="AQ1497">
        <v>136</v>
      </c>
      <c r="AR1497">
        <v>-256</v>
      </c>
      <c r="AZ1497">
        <v>1200</v>
      </c>
      <c r="BA1497">
        <v>1</v>
      </c>
      <c r="BB1497" t="str">
        <f t="shared" si="111"/>
        <v xml:space="preserve">N35DC   </v>
      </c>
      <c r="BC1497">
        <v>1</v>
      </c>
      <c r="BE1497">
        <v>0</v>
      </c>
      <c r="BF1497">
        <v>0</v>
      </c>
      <c r="BG1497">
        <v>0</v>
      </c>
      <c r="BH1497">
        <v>1050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>"17:50:44.576"</f>
        <v>17:50:44.576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341</v>
      </c>
      <c r="CR1497">
        <v>0</v>
      </c>
      <c r="CW1497">
        <v>110831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"10/21/2020 17:50:36.649"</f>
        <v>10/21/2020 17:50:36.649</v>
      </c>
      <c r="C1498" t="str">
        <f t="shared" si="110"/>
        <v>FFDFD3C0</v>
      </c>
      <c r="D1498" t="s">
        <v>124</v>
      </c>
      <c r="E1498">
        <v>2</v>
      </c>
      <c r="H1498">
        <v>14</v>
      </c>
      <c r="I1498" t="s">
        <v>125</v>
      </c>
      <c r="J1498" t="s">
        <v>126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"17:50:44.570"</f>
        <v>17:50:44.570</v>
      </c>
      <c r="T1498" t="str">
        <f>"17:50:44.170"</f>
        <v>17:50:44.170</v>
      </c>
      <c r="U1498" t="str">
        <f t="shared" si="109"/>
        <v>A3E2C2</v>
      </c>
      <c r="V1498">
        <v>0</v>
      </c>
      <c r="W1498">
        <v>0</v>
      </c>
      <c r="X1498">
        <v>1</v>
      </c>
      <c r="Z1498">
        <v>0</v>
      </c>
      <c r="AA1498">
        <v>10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1</v>
      </c>
      <c r="AH1498">
        <v>0</v>
      </c>
      <c r="AI1498" t="s">
        <v>683</v>
      </c>
      <c r="AJ1498">
        <v>30.325613000000001</v>
      </c>
      <c r="AK1498" t="s">
        <v>684</v>
      </c>
      <c r="AL1498">
        <v>-89.867113000000003</v>
      </c>
      <c r="AM1498">
        <v>100</v>
      </c>
      <c r="AN1498">
        <v>1000</v>
      </c>
      <c r="AO1498" t="s">
        <v>118</v>
      </c>
      <c r="AP1498">
        <v>-6</v>
      </c>
      <c r="AQ1498">
        <v>136</v>
      </c>
      <c r="AR1498">
        <v>-256</v>
      </c>
      <c r="AZ1498">
        <v>1200</v>
      </c>
      <c r="BA1498">
        <v>1</v>
      </c>
      <c r="BB1498" t="str">
        <f t="shared" si="111"/>
        <v xml:space="preserve">N35DC   </v>
      </c>
      <c r="BC1498">
        <v>1</v>
      </c>
      <c r="BE1498">
        <v>0</v>
      </c>
      <c r="BF1498">
        <v>0</v>
      </c>
      <c r="BG1498">
        <v>0</v>
      </c>
      <c r="BH1498">
        <v>1050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>"17:50:44.576"</f>
        <v>17:50:44.576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341</v>
      </c>
      <c r="CR1498">
        <v>0</v>
      </c>
      <c r="CW1498">
        <v>110831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"10/21/2020 17:50:36.649"</f>
        <v>10/21/2020 17:50:36.649</v>
      </c>
      <c r="C1499" t="str">
        <f t="shared" si="110"/>
        <v>FFDFD3C0</v>
      </c>
      <c r="D1499" t="s">
        <v>113</v>
      </c>
      <c r="E1499">
        <v>4</v>
      </c>
      <c r="H1499">
        <v>162</v>
      </c>
      <c r="I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"17:50:44.570"</f>
        <v>17:50:44.570</v>
      </c>
      <c r="T1499" t="str">
        <f>"17:50:44.170"</f>
        <v>17:50:44.170</v>
      </c>
      <c r="U1499" t="str">
        <f t="shared" si="109"/>
        <v>A3E2C2</v>
      </c>
      <c r="V1499">
        <v>0</v>
      </c>
      <c r="W1499">
        <v>0</v>
      </c>
      <c r="X1499">
        <v>1</v>
      </c>
      <c r="Z1499">
        <v>0</v>
      </c>
      <c r="AA1499">
        <v>10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1</v>
      </c>
      <c r="AH1499">
        <v>0</v>
      </c>
      <c r="AI1499" t="s">
        <v>683</v>
      </c>
      <c r="AJ1499">
        <v>30.325613000000001</v>
      </c>
      <c r="AK1499" t="s">
        <v>684</v>
      </c>
      <c r="AL1499">
        <v>-89.867113000000003</v>
      </c>
      <c r="AM1499">
        <v>100</v>
      </c>
      <c r="AN1499">
        <v>1000</v>
      </c>
      <c r="AO1499" t="s">
        <v>118</v>
      </c>
      <c r="AP1499">
        <v>-6</v>
      </c>
      <c r="AQ1499">
        <v>136</v>
      </c>
      <c r="AR1499">
        <v>-256</v>
      </c>
      <c r="AZ1499">
        <v>1200</v>
      </c>
      <c r="BA1499">
        <v>1</v>
      </c>
      <c r="BB1499" t="str">
        <f t="shared" si="111"/>
        <v xml:space="preserve">N35DC   </v>
      </c>
      <c r="BC1499">
        <v>1</v>
      </c>
      <c r="BE1499">
        <v>0</v>
      </c>
      <c r="BF1499">
        <v>0</v>
      </c>
      <c r="BG1499">
        <v>0</v>
      </c>
      <c r="BH1499">
        <v>1050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>"17:50:44.576"</f>
        <v>17:50:44.576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341</v>
      </c>
      <c r="CR1499">
        <v>0</v>
      </c>
      <c r="CW1499">
        <v>110831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"10/21/2020 17:50:39.859"</f>
        <v>10/21/2020 17:50:39.859</v>
      </c>
      <c r="C1500" t="str">
        <f t="shared" si="110"/>
        <v>FFDFD3C0</v>
      </c>
      <c r="D1500" t="s">
        <v>124</v>
      </c>
      <c r="E1500">
        <v>2</v>
      </c>
      <c r="H1500">
        <v>14</v>
      </c>
      <c r="I1500" t="s">
        <v>125</v>
      </c>
      <c r="J1500" t="s">
        <v>126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"17:50:47.781"</f>
        <v>17:50:47.781</v>
      </c>
      <c r="T1500" t="str">
        <f>"17:50:47.281"</f>
        <v>17:50:47.281</v>
      </c>
      <c r="U1500" t="str">
        <f t="shared" si="109"/>
        <v>A3E2C2</v>
      </c>
      <c r="V1500">
        <v>0</v>
      </c>
      <c r="W1500">
        <v>0</v>
      </c>
      <c r="X1500">
        <v>1</v>
      </c>
      <c r="Z1500">
        <v>0</v>
      </c>
      <c r="AA1500">
        <v>10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1</v>
      </c>
      <c r="AH1500">
        <v>0</v>
      </c>
      <c r="AI1500" t="s">
        <v>685</v>
      </c>
      <c r="AJ1500">
        <v>30.327608999999999</v>
      </c>
      <c r="AK1500" t="s">
        <v>686</v>
      </c>
      <c r="AL1500">
        <v>-89.867220000000003</v>
      </c>
      <c r="AM1500">
        <v>100</v>
      </c>
      <c r="AN1500">
        <v>1000</v>
      </c>
      <c r="AO1500" t="s">
        <v>118</v>
      </c>
      <c r="AP1500">
        <v>-6</v>
      </c>
      <c r="AQ1500">
        <v>136</v>
      </c>
      <c r="AR1500">
        <v>-64</v>
      </c>
      <c r="AZ1500">
        <v>1200</v>
      </c>
      <c r="BA1500">
        <v>1</v>
      </c>
      <c r="BB1500" t="str">
        <f t="shared" si="111"/>
        <v xml:space="preserve">N35DC   </v>
      </c>
      <c r="BC1500">
        <v>1</v>
      </c>
      <c r="BE1500">
        <v>0</v>
      </c>
      <c r="BF1500">
        <v>0</v>
      </c>
      <c r="BG1500">
        <v>0</v>
      </c>
      <c r="BH1500">
        <v>1050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>"17:50:47.785"</f>
        <v>17:50:47.785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341</v>
      </c>
      <c r="CR1500">
        <v>0</v>
      </c>
      <c r="CW1500">
        <v>113212</v>
      </c>
      <c r="CY1500">
        <v>1</v>
      </c>
      <c r="CZ1500">
        <v>0</v>
      </c>
      <c r="DA1500">
        <v>0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"10/21/2020 17:50:39.859"</f>
        <v>10/21/2020 17:50:39.859</v>
      </c>
      <c r="C1501" t="str">
        <f t="shared" si="110"/>
        <v>FFDFD3C0</v>
      </c>
      <c r="D1501" t="s">
        <v>113</v>
      </c>
      <c r="E1501">
        <v>4</v>
      </c>
      <c r="H1501">
        <v>162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"17:50:47.781"</f>
        <v>17:50:47.781</v>
      </c>
      <c r="T1501" t="str">
        <f>"17:50:47.281"</f>
        <v>17:50:47.281</v>
      </c>
      <c r="U1501" t="str">
        <f t="shared" si="109"/>
        <v>A3E2C2</v>
      </c>
      <c r="V1501">
        <v>0</v>
      </c>
      <c r="W1501">
        <v>0</v>
      </c>
      <c r="X1501">
        <v>1</v>
      </c>
      <c r="Z1501">
        <v>0</v>
      </c>
      <c r="AA1501">
        <v>10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1</v>
      </c>
      <c r="AH1501">
        <v>0</v>
      </c>
      <c r="AI1501" t="s">
        <v>685</v>
      </c>
      <c r="AJ1501">
        <v>30.327608999999999</v>
      </c>
      <c r="AK1501" t="s">
        <v>686</v>
      </c>
      <c r="AL1501">
        <v>-89.867220000000003</v>
      </c>
      <c r="AM1501">
        <v>100</v>
      </c>
      <c r="AN1501">
        <v>1000</v>
      </c>
      <c r="AO1501" t="s">
        <v>118</v>
      </c>
      <c r="AP1501">
        <v>-6</v>
      </c>
      <c r="AQ1501">
        <v>136</v>
      </c>
      <c r="AR1501">
        <v>-64</v>
      </c>
      <c r="AZ1501">
        <v>1200</v>
      </c>
      <c r="BA1501">
        <v>1</v>
      </c>
      <c r="BB1501" t="str">
        <f t="shared" si="111"/>
        <v xml:space="preserve">N35DC   </v>
      </c>
      <c r="BC1501">
        <v>1</v>
      </c>
      <c r="BE1501">
        <v>0</v>
      </c>
      <c r="BF1501">
        <v>0</v>
      </c>
      <c r="BG1501">
        <v>0</v>
      </c>
      <c r="BH1501">
        <v>1050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"17:50:47.785"</f>
        <v>17:50:47.785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341</v>
      </c>
      <c r="CR1501">
        <v>0</v>
      </c>
      <c r="CW1501">
        <v>113212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"10/21/2020 17:50:39.859"</f>
        <v>10/21/2020 17:50:39.859</v>
      </c>
      <c r="C1502" t="str">
        <f t="shared" si="110"/>
        <v>FFDFD3C0</v>
      </c>
      <c r="D1502" t="s">
        <v>128</v>
      </c>
      <c r="E1502">
        <v>9</v>
      </c>
      <c r="H1502">
        <v>257</v>
      </c>
      <c r="I1502" t="s">
        <v>129</v>
      </c>
      <c r="J1502" t="s">
        <v>126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"17:50:47.781"</f>
        <v>17:50:47.781</v>
      </c>
      <c r="T1502" t="str">
        <f>"17:50:47.281"</f>
        <v>17:50:47.281</v>
      </c>
      <c r="U1502" t="str">
        <f t="shared" si="109"/>
        <v>A3E2C2</v>
      </c>
      <c r="V1502">
        <v>0</v>
      </c>
      <c r="W1502">
        <v>0</v>
      </c>
      <c r="X1502">
        <v>1</v>
      </c>
      <c r="Z1502">
        <v>0</v>
      </c>
      <c r="AA1502">
        <v>10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1</v>
      </c>
      <c r="AH1502">
        <v>0</v>
      </c>
      <c r="AI1502" t="s">
        <v>685</v>
      </c>
      <c r="AJ1502">
        <v>30.327608999999999</v>
      </c>
      <c r="AK1502" t="s">
        <v>686</v>
      </c>
      <c r="AL1502">
        <v>-89.867220000000003</v>
      </c>
      <c r="AM1502">
        <v>100</v>
      </c>
      <c r="AN1502">
        <v>1000</v>
      </c>
      <c r="AO1502" t="s">
        <v>118</v>
      </c>
      <c r="AP1502">
        <v>-6</v>
      </c>
      <c r="AQ1502">
        <v>136</v>
      </c>
      <c r="AR1502">
        <v>-64</v>
      </c>
      <c r="AZ1502">
        <v>1200</v>
      </c>
      <c r="BA1502">
        <v>1</v>
      </c>
      <c r="BB1502" t="str">
        <f t="shared" si="111"/>
        <v xml:space="preserve">N35DC   </v>
      </c>
      <c r="BC1502">
        <v>1</v>
      </c>
      <c r="BE1502">
        <v>0</v>
      </c>
      <c r="BF1502">
        <v>0</v>
      </c>
      <c r="BG1502">
        <v>0</v>
      </c>
      <c r="BH1502">
        <v>1050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"17:50:47.785"</f>
        <v>17:50:47.785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341</v>
      </c>
      <c r="CR1502">
        <v>0</v>
      </c>
      <c r="CW1502">
        <v>113212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"10/21/2020 17:50:39.859"</f>
        <v>10/21/2020 17:50:39.859</v>
      </c>
      <c r="C1503" t="str">
        <f t="shared" si="110"/>
        <v>FFDFD3C0</v>
      </c>
      <c r="D1503" t="s">
        <v>130</v>
      </c>
      <c r="E1503">
        <v>3</v>
      </c>
      <c r="F1503">
        <v>2003</v>
      </c>
      <c r="G1503" t="s">
        <v>131</v>
      </c>
      <c r="J1503" t="s">
        <v>132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"17:50:47.781"</f>
        <v>17:50:47.781</v>
      </c>
      <c r="T1503" t="str">
        <f>"17:50:47.281"</f>
        <v>17:50:47.281</v>
      </c>
      <c r="U1503" t="str">
        <f t="shared" si="109"/>
        <v>A3E2C2</v>
      </c>
      <c r="V1503">
        <v>0</v>
      </c>
      <c r="W1503">
        <v>0</v>
      </c>
      <c r="X1503">
        <v>1</v>
      </c>
      <c r="Z1503">
        <v>0</v>
      </c>
      <c r="AA1503">
        <v>10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1</v>
      </c>
      <c r="AH1503">
        <v>0</v>
      </c>
      <c r="AI1503" t="s">
        <v>685</v>
      </c>
      <c r="AJ1503">
        <v>30.327608999999999</v>
      </c>
      <c r="AK1503" t="s">
        <v>686</v>
      </c>
      <c r="AL1503">
        <v>-89.867220000000003</v>
      </c>
      <c r="AM1503">
        <v>100</v>
      </c>
      <c r="AN1503">
        <v>1000</v>
      </c>
      <c r="AO1503" t="s">
        <v>118</v>
      </c>
      <c r="AP1503">
        <v>-6</v>
      </c>
      <c r="AQ1503">
        <v>136</v>
      </c>
      <c r="AR1503">
        <v>-64</v>
      </c>
      <c r="AZ1503">
        <v>1200</v>
      </c>
      <c r="BA1503">
        <v>1</v>
      </c>
      <c r="BB1503" t="str">
        <f t="shared" si="111"/>
        <v xml:space="preserve">N35DC   </v>
      </c>
      <c r="BC1503">
        <v>1</v>
      </c>
      <c r="BE1503">
        <v>0</v>
      </c>
      <c r="BF1503">
        <v>0</v>
      </c>
      <c r="BG1503">
        <v>0</v>
      </c>
      <c r="BH1503">
        <v>1050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"17:50:47.785"</f>
        <v>17:50:47.785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341</v>
      </c>
      <c r="CR1503">
        <v>0</v>
      </c>
      <c r="CW1503">
        <v>113212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"10/21/2020 17:50:39.859"</f>
        <v>10/21/2020 17:50:39.859</v>
      </c>
      <c r="C1504" t="str">
        <f t="shared" si="110"/>
        <v>FFDFD3C0</v>
      </c>
      <c r="D1504" t="s">
        <v>133</v>
      </c>
      <c r="E1504">
        <v>1</v>
      </c>
      <c r="F1504">
        <v>1001</v>
      </c>
      <c r="G1504" t="s">
        <v>114</v>
      </c>
      <c r="J1504" t="s">
        <v>134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"17:50:47.781"</f>
        <v>17:50:47.781</v>
      </c>
      <c r="T1504" t="str">
        <f>"17:50:47.281"</f>
        <v>17:50:47.281</v>
      </c>
      <c r="U1504" t="str">
        <f t="shared" si="109"/>
        <v>A3E2C2</v>
      </c>
      <c r="V1504">
        <v>0</v>
      </c>
      <c r="W1504">
        <v>0</v>
      </c>
      <c r="X1504">
        <v>1</v>
      </c>
      <c r="Z1504">
        <v>0</v>
      </c>
      <c r="AA1504">
        <v>10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1</v>
      </c>
      <c r="AH1504">
        <v>0</v>
      </c>
      <c r="AI1504" t="s">
        <v>685</v>
      </c>
      <c r="AJ1504">
        <v>30.327608999999999</v>
      </c>
      <c r="AK1504" t="s">
        <v>686</v>
      </c>
      <c r="AL1504">
        <v>-89.867220000000003</v>
      </c>
      <c r="AM1504">
        <v>100</v>
      </c>
      <c r="AN1504">
        <v>1000</v>
      </c>
      <c r="AO1504" t="s">
        <v>118</v>
      </c>
      <c r="AP1504">
        <v>-6</v>
      </c>
      <c r="AQ1504">
        <v>136</v>
      </c>
      <c r="AR1504">
        <v>-64</v>
      </c>
      <c r="AZ1504">
        <v>1200</v>
      </c>
      <c r="BA1504">
        <v>1</v>
      </c>
      <c r="BB1504" t="str">
        <f t="shared" si="111"/>
        <v xml:space="preserve">N35DC   </v>
      </c>
      <c r="BC1504">
        <v>1</v>
      </c>
      <c r="BE1504">
        <v>0</v>
      </c>
      <c r="BF1504">
        <v>0</v>
      </c>
      <c r="BG1504">
        <v>0</v>
      </c>
      <c r="BH1504">
        <v>1050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"17:50:47.785"</f>
        <v>17:50:47.785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341</v>
      </c>
      <c r="CR1504">
        <v>0</v>
      </c>
      <c r="CW1504">
        <v>113212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"10/21/2020 17:50:40.930"</f>
        <v>10/21/2020 17:50:40.930</v>
      </c>
      <c r="C1505" t="str">
        <f t="shared" si="110"/>
        <v>FFDFD3C0</v>
      </c>
      <c r="D1505" t="s">
        <v>113</v>
      </c>
      <c r="E1505">
        <v>4</v>
      </c>
      <c r="H1505">
        <v>162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"17:50:48.859"</f>
        <v>17:50:48.859</v>
      </c>
      <c r="T1505" t="str">
        <f>"17:50:48.359"</f>
        <v>17:50:48.359</v>
      </c>
      <c r="U1505" t="str">
        <f t="shared" si="109"/>
        <v>A3E2C2</v>
      </c>
      <c r="V1505">
        <v>0</v>
      </c>
      <c r="W1505">
        <v>0</v>
      </c>
      <c r="X1505">
        <v>1</v>
      </c>
      <c r="Z1505">
        <v>0</v>
      </c>
      <c r="AA1505">
        <v>10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1</v>
      </c>
      <c r="AH1505">
        <v>0</v>
      </c>
      <c r="AI1505" t="s">
        <v>687</v>
      </c>
      <c r="AJ1505">
        <v>30.328316999999998</v>
      </c>
      <c r="AK1505" t="s">
        <v>688</v>
      </c>
      <c r="AL1505">
        <v>-89.867241000000007</v>
      </c>
      <c r="AM1505">
        <v>100</v>
      </c>
      <c r="AN1505">
        <v>1000</v>
      </c>
      <c r="AO1505" t="s">
        <v>118</v>
      </c>
      <c r="AP1505">
        <v>-6</v>
      </c>
      <c r="AQ1505">
        <v>136</v>
      </c>
      <c r="AR1505">
        <v>-64</v>
      </c>
      <c r="AZ1505">
        <v>1200</v>
      </c>
      <c r="BA1505">
        <v>1</v>
      </c>
      <c r="BB1505" t="str">
        <f t="shared" si="111"/>
        <v xml:space="preserve">N35DC   </v>
      </c>
      <c r="BC1505">
        <v>1</v>
      </c>
      <c r="BE1505">
        <v>0</v>
      </c>
      <c r="BF1505">
        <v>0</v>
      </c>
      <c r="BG1505">
        <v>0</v>
      </c>
      <c r="BH1505">
        <v>1050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"17:50:48.865"</f>
        <v>17:50:48.865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341</v>
      </c>
      <c r="CR1505">
        <v>0</v>
      </c>
      <c r="CW1505">
        <v>113947</v>
      </c>
      <c r="CY1505">
        <v>1</v>
      </c>
      <c r="CZ1505">
        <v>0</v>
      </c>
      <c r="DA1505">
        <v>0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"10/21/2020 17:50:40.930"</f>
        <v>10/21/2020 17:50:40.930</v>
      </c>
      <c r="C1506" t="str">
        <f t="shared" si="110"/>
        <v>FFDFD3C0</v>
      </c>
      <c r="D1506" t="s">
        <v>128</v>
      </c>
      <c r="E1506">
        <v>9</v>
      </c>
      <c r="H1506">
        <v>257</v>
      </c>
      <c r="I1506" t="s">
        <v>129</v>
      </c>
      <c r="J1506" t="s">
        <v>126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"17:50:48.859"</f>
        <v>17:50:48.859</v>
      </c>
      <c r="T1506" t="str">
        <f>"17:50:48.359"</f>
        <v>17:50:48.359</v>
      </c>
      <c r="U1506" t="str">
        <f t="shared" si="109"/>
        <v>A3E2C2</v>
      </c>
      <c r="V1506">
        <v>0</v>
      </c>
      <c r="W1506">
        <v>0</v>
      </c>
      <c r="X1506">
        <v>1</v>
      </c>
      <c r="Z1506">
        <v>0</v>
      </c>
      <c r="AA1506">
        <v>10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1</v>
      </c>
      <c r="AH1506">
        <v>0</v>
      </c>
      <c r="AI1506" t="s">
        <v>687</v>
      </c>
      <c r="AJ1506">
        <v>30.328316999999998</v>
      </c>
      <c r="AK1506" t="s">
        <v>688</v>
      </c>
      <c r="AL1506">
        <v>-89.867241000000007</v>
      </c>
      <c r="AM1506">
        <v>100</v>
      </c>
      <c r="AN1506">
        <v>1000</v>
      </c>
      <c r="AO1506" t="s">
        <v>118</v>
      </c>
      <c r="AP1506">
        <v>-6</v>
      </c>
      <c r="AQ1506">
        <v>136</v>
      </c>
      <c r="AR1506">
        <v>-64</v>
      </c>
      <c r="AZ1506">
        <v>1200</v>
      </c>
      <c r="BA1506">
        <v>1</v>
      </c>
      <c r="BB1506" t="str">
        <f t="shared" si="111"/>
        <v xml:space="preserve">N35DC   </v>
      </c>
      <c r="BC1506">
        <v>1</v>
      </c>
      <c r="BE1506">
        <v>0</v>
      </c>
      <c r="BF1506">
        <v>0</v>
      </c>
      <c r="BG1506">
        <v>0</v>
      </c>
      <c r="BH1506">
        <v>1050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"17:50:48.865"</f>
        <v>17:50:48.865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341</v>
      </c>
      <c r="CR1506">
        <v>0</v>
      </c>
      <c r="CW1506">
        <v>113947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"10/21/2020 17:50:40.930"</f>
        <v>10/21/2020 17:50:40.930</v>
      </c>
      <c r="C1507" t="str">
        <f t="shared" si="110"/>
        <v>FFDFD3C0</v>
      </c>
      <c r="D1507" t="s">
        <v>133</v>
      </c>
      <c r="E1507">
        <v>1</v>
      </c>
      <c r="F1507">
        <v>1001</v>
      </c>
      <c r="G1507" t="s">
        <v>114</v>
      </c>
      <c r="J1507" t="s">
        <v>134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"17:50:48.859"</f>
        <v>17:50:48.859</v>
      </c>
      <c r="T1507" t="str">
        <f>"17:50:48.359"</f>
        <v>17:50:48.359</v>
      </c>
      <c r="U1507" t="str">
        <f t="shared" si="109"/>
        <v>A3E2C2</v>
      </c>
      <c r="V1507">
        <v>0</v>
      </c>
      <c r="W1507">
        <v>0</v>
      </c>
      <c r="X1507">
        <v>1</v>
      </c>
      <c r="Z1507">
        <v>0</v>
      </c>
      <c r="AA1507">
        <v>10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1</v>
      </c>
      <c r="AH1507">
        <v>0</v>
      </c>
      <c r="AI1507" t="s">
        <v>687</v>
      </c>
      <c r="AJ1507">
        <v>30.328316999999998</v>
      </c>
      <c r="AK1507" t="s">
        <v>688</v>
      </c>
      <c r="AL1507">
        <v>-89.867241000000007</v>
      </c>
      <c r="AM1507">
        <v>100</v>
      </c>
      <c r="AN1507">
        <v>1000</v>
      </c>
      <c r="AO1507" t="s">
        <v>118</v>
      </c>
      <c r="AP1507">
        <v>-6</v>
      </c>
      <c r="AQ1507">
        <v>136</v>
      </c>
      <c r="AR1507">
        <v>-64</v>
      </c>
      <c r="AZ1507">
        <v>1200</v>
      </c>
      <c r="BA1507">
        <v>1</v>
      </c>
      <c r="BB1507" t="str">
        <f t="shared" si="111"/>
        <v xml:space="preserve">N35DC   </v>
      </c>
      <c r="BC1507">
        <v>1</v>
      </c>
      <c r="BE1507">
        <v>0</v>
      </c>
      <c r="BF1507">
        <v>0</v>
      </c>
      <c r="BG1507">
        <v>0</v>
      </c>
      <c r="BH1507">
        <v>1050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"17:50:48.865"</f>
        <v>17:50:48.865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341</v>
      </c>
      <c r="CR1507">
        <v>0</v>
      </c>
      <c r="CW1507">
        <v>113947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"10/21/2020 17:50:40.930"</f>
        <v>10/21/2020 17:50:40.930</v>
      </c>
      <c r="C1508" t="str">
        <f t="shared" si="110"/>
        <v>FFDFD3C0</v>
      </c>
      <c r="D1508" t="s">
        <v>130</v>
      </c>
      <c r="E1508">
        <v>3</v>
      </c>
      <c r="F1508">
        <v>2003</v>
      </c>
      <c r="G1508" t="s">
        <v>131</v>
      </c>
      <c r="J1508" t="s">
        <v>132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"17:50:48.859"</f>
        <v>17:50:48.859</v>
      </c>
      <c r="T1508" t="str">
        <f>"17:50:48.359"</f>
        <v>17:50:48.359</v>
      </c>
      <c r="U1508" t="str">
        <f t="shared" si="109"/>
        <v>A3E2C2</v>
      </c>
      <c r="V1508">
        <v>0</v>
      </c>
      <c r="W1508">
        <v>0</v>
      </c>
      <c r="X1508">
        <v>1</v>
      </c>
      <c r="Z1508">
        <v>0</v>
      </c>
      <c r="AA1508">
        <v>10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1</v>
      </c>
      <c r="AH1508">
        <v>0</v>
      </c>
      <c r="AI1508" t="s">
        <v>687</v>
      </c>
      <c r="AJ1508">
        <v>30.328316999999998</v>
      </c>
      <c r="AK1508" t="s">
        <v>688</v>
      </c>
      <c r="AL1508">
        <v>-89.867241000000007</v>
      </c>
      <c r="AM1508">
        <v>100</v>
      </c>
      <c r="AN1508">
        <v>1000</v>
      </c>
      <c r="AO1508" t="s">
        <v>118</v>
      </c>
      <c r="AP1508">
        <v>-6</v>
      </c>
      <c r="AQ1508">
        <v>136</v>
      </c>
      <c r="AR1508">
        <v>-64</v>
      </c>
      <c r="AZ1508">
        <v>1200</v>
      </c>
      <c r="BA1508">
        <v>1</v>
      </c>
      <c r="BB1508" t="str">
        <f t="shared" si="111"/>
        <v xml:space="preserve">N35DC   </v>
      </c>
      <c r="BC1508">
        <v>1</v>
      </c>
      <c r="BE1508">
        <v>0</v>
      </c>
      <c r="BF1508">
        <v>0</v>
      </c>
      <c r="BG1508">
        <v>0</v>
      </c>
      <c r="BH1508">
        <v>1050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"17:50:48.865"</f>
        <v>17:50:48.865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341</v>
      </c>
      <c r="CR1508">
        <v>0</v>
      </c>
      <c r="CW1508">
        <v>113947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"10/21/2020 17:50:40.930"</f>
        <v>10/21/2020 17:50:40.930</v>
      </c>
      <c r="C1509" t="str">
        <f t="shared" si="110"/>
        <v>FFDFD3C0</v>
      </c>
      <c r="D1509" t="s">
        <v>124</v>
      </c>
      <c r="E1509">
        <v>2</v>
      </c>
      <c r="H1509">
        <v>14</v>
      </c>
      <c r="I1509" t="s">
        <v>125</v>
      </c>
      <c r="J1509" t="s">
        <v>126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"17:50:48.859"</f>
        <v>17:50:48.859</v>
      </c>
      <c r="T1509" t="str">
        <f>"17:50:48.359"</f>
        <v>17:50:48.359</v>
      </c>
      <c r="U1509" t="str">
        <f t="shared" si="109"/>
        <v>A3E2C2</v>
      </c>
      <c r="V1509">
        <v>0</v>
      </c>
      <c r="W1509">
        <v>0</v>
      </c>
      <c r="X1509">
        <v>1</v>
      </c>
      <c r="Z1509">
        <v>0</v>
      </c>
      <c r="AA1509">
        <v>10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1</v>
      </c>
      <c r="AH1509">
        <v>0</v>
      </c>
      <c r="AI1509" t="s">
        <v>687</v>
      </c>
      <c r="AJ1509">
        <v>30.328316999999998</v>
      </c>
      <c r="AK1509" t="s">
        <v>688</v>
      </c>
      <c r="AL1509">
        <v>-89.867241000000007</v>
      </c>
      <c r="AM1509">
        <v>100</v>
      </c>
      <c r="AN1509">
        <v>1000</v>
      </c>
      <c r="AO1509" t="s">
        <v>118</v>
      </c>
      <c r="AP1509">
        <v>-6</v>
      </c>
      <c r="AQ1509">
        <v>136</v>
      </c>
      <c r="AR1509">
        <v>-64</v>
      </c>
      <c r="AZ1509">
        <v>1200</v>
      </c>
      <c r="BA1509">
        <v>1</v>
      </c>
      <c r="BB1509" t="str">
        <f t="shared" si="111"/>
        <v xml:space="preserve">N35DC   </v>
      </c>
      <c r="BC1509">
        <v>1</v>
      </c>
      <c r="BE1509">
        <v>0</v>
      </c>
      <c r="BF1509">
        <v>0</v>
      </c>
      <c r="BG1509">
        <v>0</v>
      </c>
      <c r="BH1509">
        <v>1050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"17:50:48.865"</f>
        <v>17:50:48.865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341</v>
      </c>
      <c r="CR1509">
        <v>0</v>
      </c>
      <c r="CW1509">
        <v>113947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"10/21/2020 17:50:46.865"</f>
        <v>10/21/2020 17:50:46.865</v>
      </c>
      <c r="C1510" t="str">
        <f t="shared" si="110"/>
        <v>FFDFD3C0</v>
      </c>
      <c r="D1510" t="s">
        <v>130</v>
      </c>
      <c r="E1510">
        <v>3</v>
      </c>
      <c r="F1510">
        <v>2003</v>
      </c>
      <c r="G1510" t="s">
        <v>131</v>
      </c>
      <c r="J1510" t="s">
        <v>132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"17:50:54.813"</f>
        <v>17:50:54.813</v>
      </c>
      <c r="T1510" t="str">
        <f>"17:50:54.413"</f>
        <v>17:50:54.413</v>
      </c>
      <c r="U1510" t="str">
        <f t="shared" si="109"/>
        <v>A3E2C2</v>
      </c>
      <c r="V1510">
        <v>0</v>
      </c>
      <c r="W1510">
        <v>0</v>
      </c>
      <c r="X1510">
        <v>1</v>
      </c>
      <c r="Z1510">
        <v>0</v>
      </c>
      <c r="AA1510">
        <v>10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1</v>
      </c>
      <c r="AH1510">
        <v>0</v>
      </c>
      <c r="AI1510" t="s">
        <v>689</v>
      </c>
      <c r="AJ1510">
        <v>30.332072</v>
      </c>
      <c r="AK1510" t="s">
        <v>690</v>
      </c>
      <c r="AL1510">
        <v>-89.867412999999999</v>
      </c>
      <c r="AM1510">
        <v>100</v>
      </c>
      <c r="AN1510">
        <v>1000</v>
      </c>
      <c r="AO1510" t="s">
        <v>118</v>
      </c>
      <c r="AP1510">
        <v>-4</v>
      </c>
      <c r="AQ1510">
        <v>136</v>
      </c>
      <c r="AR1510">
        <v>-64</v>
      </c>
      <c r="AZ1510">
        <v>1200</v>
      </c>
      <c r="BA1510">
        <v>1</v>
      </c>
      <c r="BB1510" t="str">
        <f t="shared" si="111"/>
        <v xml:space="preserve">N35DC   </v>
      </c>
      <c r="BC1510">
        <v>1</v>
      </c>
      <c r="BE1510">
        <v>0</v>
      </c>
      <c r="BF1510">
        <v>0</v>
      </c>
      <c r="BG1510">
        <v>0</v>
      </c>
      <c r="BH1510">
        <v>1050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"17:50:54.820"</f>
        <v>17:50:54.820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341</v>
      </c>
      <c r="CR1510">
        <v>0</v>
      </c>
      <c r="CW1510">
        <v>117949</v>
      </c>
      <c r="CY1510">
        <v>1</v>
      </c>
      <c r="CZ1510">
        <v>0</v>
      </c>
      <c r="DA1510">
        <v>0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"10/21/2020 17:50:46.865"</f>
        <v>10/21/2020 17:50:46.865</v>
      </c>
      <c r="C1511" t="str">
        <f t="shared" si="110"/>
        <v>FFDFD3C0</v>
      </c>
      <c r="D1511" t="s">
        <v>124</v>
      </c>
      <c r="E1511">
        <v>2</v>
      </c>
      <c r="H1511">
        <v>14</v>
      </c>
      <c r="I1511" t="s">
        <v>125</v>
      </c>
      <c r="J1511" t="s">
        <v>126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"17:50:54.813"</f>
        <v>17:50:54.813</v>
      </c>
      <c r="T1511" t="str">
        <f>"17:50:54.413"</f>
        <v>17:50:54.413</v>
      </c>
      <c r="U1511" t="str">
        <f t="shared" si="109"/>
        <v>A3E2C2</v>
      </c>
      <c r="V1511">
        <v>0</v>
      </c>
      <c r="W1511">
        <v>0</v>
      </c>
      <c r="X1511">
        <v>1</v>
      </c>
      <c r="Z1511">
        <v>0</v>
      </c>
      <c r="AA1511">
        <v>10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1</v>
      </c>
      <c r="AH1511">
        <v>0</v>
      </c>
      <c r="AI1511" t="s">
        <v>689</v>
      </c>
      <c r="AJ1511">
        <v>30.332072</v>
      </c>
      <c r="AK1511" t="s">
        <v>690</v>
      </c>
      <c r="AL1511">
        <v>-89.867412999999999</v>
      </c>
      <c r="AM1511">
        <v>100</v>
      </c>
      <c r="AN1511">
        <v>1000</v>
      </c>
      <c r="AO1511" t="s">
        <v>118</v>
      </c>
      <c r="AP1511">
        <v>-4</v>
      </c>
      <c r="AQ1511">
        <v>136</v>
      </c>
      <c r="AR1511">
        <v>-64</v>
      </c>
      <c r="AZ1511">
        <v>1200</v>
      </c>
      <c r="BA1511">
        <v>1</v>
      </c>
      <c r="BB1511" t="str">
        <f t="shared" si="111"/>
        <v xml:space="preserve">N35DC   </v>
      </c>
      <c r="BC1511">
        <v>1</v>
      </c>
      <c r="BE1511">
        <v>0</v>
      </c>
      <c r="BF1511">
        <v>0</v>
      </c>
      <c r="BG1511">
        <v>0</v>
      </c>
      <c r="BH1511">
        <v>1050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"17:50:54.820"</f>
        <v>17:50:54.820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341</v>
      </c>
      <c r="CR1511">
        <v>0</v>
      </c>
      <c r="CW1511">
        <v>117949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"10/21/2020 17:50:46.865"</f>
        <v>10/21/2020 17:50:46.865</v>
      </c>
      <c r="C1512" t="str">
        <f t="shared" si="110"/>
        <v>FFDFD3C0</v>
      </c>
      <c r="D1512" t="s">
        <v>113</v>
      </c>
      <c r="E1512">
        <v>4</v>
      </c>
      <c r="H1512">
        <v>162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"17:50:54.813"</f>
        <v>17:50:54.813</v>
      </c>
      <c r="T1512" t="str">
        <f>"17:50:54.413"</f>
        <v>17:50:54.413</v>
      </c>
      <c r="U1512" t="str">
        <f t="shared" si="109"/>
        <v>A3E2C2</v>
      </c>
      <c r="V1512">
        <v>0</v>
      </c>
      <c r="W1512">
        <v>0</v>
      </c>
      <c r="X1512">
        <v>1</v>
      </c>
      <c r="Z1512">
        <v>0</v>
      </c>
      <c r="AA1512">
        <v>10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1</v>
      </c>
      <c r="AH1512">
        <v>0</v>
      </c>
      <c r="AI1512" t="s">
        <v>689</v>
      </c>
      <c r="AJ1512">
        <v>30.332072</v>
      </c>
      <c r="AK1512" t="s">
        <v>690</v>
      </c>
      <c r="AL1512">
        <v>-89.867412999999999</v>
      </c>
      <c r="AM1512">
        <v>100</v>
      </c>
      <c r="AN1512">
        <v>1000</v>
      </c>
      <c r="AO1512" t="s">
        <v>118</v>
      </c>
      <c r="AP1512">
        <v>-4</v>
      </c>
      <c r="AQ1512">
        <v>136</v>
      </c>
      <c r="AR1512">
        <v>-64</v>
      </c>
      <c r="AZ1512">
        <v>1200</v>
      </c>
      <c r="BA1512">
        <v>1</v>
      </c>
      <c r="BB1512" t="str">
        <f t="shared" si="111"/>
        <v xml:space="preserve">N35DC   </v>
      </c>
      <c r="BC1512">
        <v>1</v>
      </c>
      <c r="BE1512">
        <v>0</v>
      </c>
      <c r="BF1512">
        <v>0</v>
      </c>
      <c r="BG1512">
        <v>0</v>
      </c>
      <c r="BH1512">
        <v>1050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"17:50:54.820"</f>
        <v>17:50:54.820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341</v>
      </c>
      <c r="CR1512">
        <v>0</v>
      </c>
      <c r="CW1512">
        <v>117949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"10/21/2020 17:50:46.865"</f>
        <v>10/21/2020 17:50:46.865</v>
      </c>
      <c r="C1513" t="str">
        <f t="shared" si="110"/>
        <v>FFDFD3C0</v>
      </c>
      <c r="D1513" t="s">
        <v>133</v>
      </c>
      <c r="E1513">
        <v>1</v>
      </c>
      <c r="F1513">
        <v>1001</v>
      </c>
      <c r="G1513" t="s">
        <v>114</v>
      </c>
      <c r="J1513" t="s">
        <v>134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"17:50:54.813"</f>
        <v>17:50:54.813</v>
      </c>
      <c r="T1513" t="str">
        <f>"17:50:54.413"</f>
        <v>17:50:54.413</v>
      </c>
      <c r="U1513" t="str">
        <f t="shared" si="109"/>
        <v>A3E2C2</v>
      </c>
      <c r="V1513">
        <v>0</v>
      </c>
      <c r="W1513">
        <v>0</v>
      </c>
      <c r="X1513">
        <v>1</v>
      </c>
      <c r="Z1513">
        <v>0</v>
      </c>
      <c r="AA1513">
        <v>10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1</v>
      </c>
      <c r="AH1513">
        <v>0</v>
      </c>
      <c r="AI1513" t="s">
        <v>689</v>
      </c>
      <c r="AJ1513">
        <v>30.332072</v>
      </c>
      <c r="AK1513" t="s">
        <v>690</v>
      </c>
      <c r="AL1513">
        <v>-89.867412999999999</v>
      </c>
      <c r="AM1513">
        <v>100</v>
      </c>
      <c r="AN1513">
        <v>1000</v>
      </c>
      <c r="AO1513" t="s">
        <v>118</v>
      </c>
      <c r="AP1513">
        <v>-4</v>
      </c>
      <c r="AQ1513">
        <v>136</v>
      </c>
      <c r="AR1513">
        <v>-64</v>
      </c>
      <c r="AZ1513">
        <v>1200</v>
      </c>
      <c r="BA1513">
        <v>1</v>
      </c>
      <c r="BB1513" t="str">
        <f t="shared" si="111"/>
        <v xml:space="preserve">N35DC   </v>
      </c>
      <c r="BC1513">
        <v>1</v>
      </c>
      <c r="BE1513">
        <v>0</v>
      </c>
      <c r="BF1513">
        <v>0</v>
      </c>
      <c r="BG1513">
        <v>0</v>
      </c>
      <c r="BH1513">
        <v>1050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>"17:50:54.820"</f>
        <v>17:50:54.820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341</v>
      </c>
      <c r="CR1513">
        <v>0</v>
      </c>
      <c r="CW1513">
        <v>117949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"10/21/2020 17:50:46.865"</f>
        <v>10/21/2020 17:50:46.865</v>
      </c>
      <c r="C1514" t="str">
        <f t="shared" si="110"/>
        <v>FFDFD3C0</v>
      </c>
      <c r="D1514" t="s">
        <v>128</v>
      </c>
      <c r="E1514">
        <v>9</v>
      </c>
      <c r="H1514">
        <v>257</v>
      </c>
      <c r="I1514" t="s">
        <v>129</v>
      </c>
      <c r="J1514" t="s">
        <v>126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"17:50:54.813"</f>
        <v>17:50:54.813</v>
      </c>
      <c r="T1514" t="str">
        <f>"17:50:54.413"</f>
        <v>17:50:54.413</v>
      </c>
      <c r="U1514" t="str">
        <f t="shared" si="109"/>
        <v>A3E2C2</v>
      </c>
      <c r="V1514">
        <v>0</v>
      </c>
      <c r="W1514">
        <v>0</v>
      </c>
      <c r="X1514">
        <v>1</v>
      </c>
      <c r="Z1514">
        <v>0</v>
      </c>
      <c r="AA1514">
        <v>10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1</v>
      </c>
      <c r="AH1514">
        <v>0</v>
      </c>
      <c r="AI1514" t="s">
        <v>689</v>
      </c>
      <c r="AJ1514">
        <v>30.332072</v>
      </c>
      <c r="AK1514" t="s">
        <v>690</v>
      </c>
      <c r="AL1514">
        <v>-89.867412999999999</v>
      </c>
      <c r="AM1514">
        <v>100</v>
      </c>
      <c r="AN1514">
        <v>1000</v>
      </c>
      <c r="AO1514" t="s">
        <v>118</v>
      </c>
      <c r="AP1514">
        <v>-4</v>
      </c>
      <c r="AQ1514">
        <v>136</v>
      </c>
      <c r="AR1514">
        <v>-64</v>
      </c>
      <c r="AZ1514">
        <v>1200</v>
      </c>
      <c r="BA1514">
        <v>1</v>
      </c>
      <c r="BB1514" t="str">
        <f t="shared" si="111"/>
        <v xml:space="preserve">N35DC   </v>
      </c>
      <c r="BC1514">
        <v>1</v>
      </c>
      <c r="BE1514">
        <v>0</v>
      </c>
      <c r="BF1514">
        <v>0</v>
      </c>
      <c r="BG1514">
        <v>0</v>
      </c>
      <c r="BH1514">
        <v>1050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>"17:50:54.820"</f>
        <v>17:50:54.820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341</v>
      </c>
      <c r="CR1514">
        <v>0</v>
      </c>
      <c r="CW1514">
        <v>117949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"10/21/2020 17:50:49.794"</f>
        <v>10/21/2020 17:50:49.794</v>
      </c>
      <c r="C1515" t="str">
        <f t="shared" si="110"/>
        <v>FFDFD3C0</v>
      </c>
      <c r="D1515" t="s">
        <v>128</v>
      </c>
      <c r="E1515">
        <v>9</v>
      </c>
      <c r="H1515">
        <v>257</v>
      </c>
      <c r="I1515" t="s">
        <v>129</v>
      </c>
      <c r="J1515" t="s">
        <v>126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"17:50:57.758"</f>
        <v>17:50:57.758</v>
      </c>
      <c r="T1515" t="str">
        <f>"17:50:57.758"</f>
        <v>17:50:57.758</v>
      </c>
      <c r="U1515" t="str">
        <f t="shared" si="109"/>
        <v>A3E2C2</v>
      </c>
      <c r="V1515">
        <v>0</v>
      </c>
      <c r="W1515">
        <v>0</v>
      </c>
      <c r="X1515">
        <v>1</v>
      </c>
      <c r="Z1515">
        <v>0</v>
      </c>
      <c r="AA1515">
        <v>10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1</v>
      </c>
      <c r="AH1515">
        <v>0</v>
      </c>
      <c r="AI1515" t="s">
        <v>691</v>
      </c>
      <c r="AJ1515">
        <v>30.333895999999999</v>
      </c>
      <c r="AK1515" t="s">
        <v>692</v>
      </c>
      <c r="AL1515">
        <v>-89.867456000000004</v>
      </c>
      <c r="AM1515">
        <v>100</v>
      </c>
      <c r="AN1515">
        <v>1000</v>
      </c>
      <c r="AO1515" t="s">
        <v>118</v>
      </c>
      <c r="AP1515">
        <v>0</v>
      </c>
      <c r="AQ1515">
        <v>135</v>
      </c>
      <c r="AR1515">
        <v>-320</v>
      </c>
      <c r="AZ1515">
        <v>1200</v>
      </c>
      <c r="BA1515">
        <v>1</v>
      </c>
      <c r="BB1515" t="str">
        <f t="shared" si="111"/>
        <v xml:space="preserve">N35DC   </v>
      </c>
      <c r="BC1515">
        <v>1</v>
      </c>
      <c r="BE1515">
        <v>0</v>
      </c>
      <c r="BF1515">
        <v>0</v>
      </c>
      <c r="BG1515">
        <v>0</v>
      </c>
      <c r="BH1515">
        <v>1025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>"17:50:57.760"</f>
        <v>17:50:57.760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16</v>
      </c>
      <c r="CR1515">
        <v>0</v>
      </c>
      <c r="CW1515">
        <v>5779575</v>
      </c>
      <c r="CY1515">
        <v>1</v>
      </c>
      <c r="CZ1515">
        <v>0</v>
      </c>
      <c r="DA1515">
        <v>0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"10/21/2020 17:50:49.794"</f>
        <v>10/21/2020 17:50:49.794</v>
      </c>
      <c r="C1516" t="str">
        <f t="shared" si="110"/>
        <v>FFDFD3C0</v>
      </c>
      <c r="D1516" t="s">
        <v>130</v>
      </c>
      <c r="E1516">
        <v>3</v>
      </c>
      <c r="F1516">
        <v>2003</v>
      </c>
      <c r="G1516" t="s">
        <v>131</v>
      </c>
      <c r="J1516" t="s">
        <v>132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"17:50:57.758"</f>
        <v>17:50:57.758</v>
      </c>
      <c r="T1516" t="str">
        <f>"17:50:57.158"</f>
        <v>17:50:57.158</v>
      </c>
      <c r="U1516" t="str">
        <f t="shared" si="109"/>
        <v>A3E2C2</v>
      </c>
      <c r="V1516">
        <v>0</v>
      </c>
      <c r="W1516">
        <v>0</v>
      </c>
      <c r="X1516">
        <v>1</v>
      </c>
      <c r="Z1516">
        <v>0</v>
      </c>
      <c r="AA1516">
        <v>10</v>
      </c>
      <c r="AB1516">
        <v>0</v>
      </c>
      <c r="AC1516">
        <v>0</v>
      </c>
      <c r="AE1516">
        <v>0</v>
      </c>
      <c r="AF1516">
        <v>3</v>
      </c>
      <c r="AG1516">
        <v>1</v>
      </c>
      <c r="AH1516">
        <v>0</v>
      </c>
      <c r="AI1516" t="s">
        <v>691</v>
      </c>
      <c r="AJ1516">
        <v>30.333895999999999</v>
      </c>
      <c r="AK1516" t="s">
        <v>692</v>
      </c>
      <c r="AL1516">
        <v>-89.867456000000004</v>
      </c>
      <c r="AM1516">
        <v>100</v>
      </c>
      <c r="AN1516">
        <v>1000</v>
      </c>
      <c r="AO1516" t="s">
        <v>118</v>
      </c>
      <c r="AP1516">
        <v>-1</v>
      </c>
      <c r="AQ1516">
        <v>135</v>
      </c>
      <c r="AR1516">
        <v>-256</v>
      </c>
      <c r="AZ1516">
        <v>1200</v>
      </c>
      <c r="BA1516">
        <v>1</v>
      </c>
      <c r="BB1516" t="str">
        <f t="shared" si="111"/>
        <v xml:space="preserve">N35DC   </v>
      </c>
      <c r="BC1516">
        <v>1</v>
      </c>
      <c r="BE1516">
        <v>0</v>
      </c>
      <c r="BF1516">
        <v>0</v>
      </c>
      <c r="BG1516">
        <v>0</v>
      </c>
      <c r="BH1516">
        <v>1025</v>
      </c>
      <c r="BI1516">
        <v>0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>"17:50:57.760"</f>
        <v>17:50:57.760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</v>
      </c>
      <c r="CP1516" t="s">
        <v>119</v>
      </c>
      <c r="CQ1516">
        <v>707</v>
      </c>
      <c r="CR1516">
        <v>0</v>
      </c>
      <c r="CW1516">
        <v>6205457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"10/21/2020 17:50:49.794"</f>
        <v>10/21/2020 17:50:49.794</v>
      </c>
      <c r="C1517" t="str">
        <f t="shared" si="110"/>
        <v>FFDFD3C0</v>
      </c>
      <c r="D1517" t="s">
        <v>124</v>
      </c>
      <c r="E1517">
        <v>2</v>
      </c>
      <c r="H1517">
        <v>14</v>
      </c>
      <c r="I1517" t="s">
        <v>125</v>
      </c>
      <c r="J1517" t="s">
        <v>126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"17:50:57.758"</f>
        <v>17:50:57.758</v>
      </c>
      <c r="T1517" t="str">
        <f>"17:50:57.158"</f>
        <v>17:50:57.158</v>
      </c>
      <c r="U1517" t="str">
        <f t="shared" si="109"/>
        <v>A3E2C2</v>
      </c>
      <c r="V1517">
        <v>0</v>
      </c>
      <c r="W1517">
        <v>0</v>
      </c>
      <c r="X1517">
        <v>1</v>
      </c>
      <c r="Z1517">
        <v>0</v>
      </c>
      <c r="AA1517">
        <v>10</v>
      </c>
      <c r="AB1517">
        <v>0</v>
      </c>
      <c r="AC1517">
        <v>0</v>
      </c>
      <c r="AE1517">
        <v>0</v>
      </c>
      <c r="AF1517">
        <v>3</v>
      </c>
      <c r="AG1517">
        <v>1</v>
      </c>
      <c r="AH1517">
        <v>0</v>
      </c>
      <c r="AI1517" t="s">
        <v>691</v>
      </c>
      <c r="AJ1517">
        <v>30.333895999999999</v>
      </c>
      <c r="AK1517" t="s">
        <v>692</v>
      </c>
      <c r="AL1517">
        <v>-89.867456000000004</v>
      </c>
      <c r="AM1517">
        <v>100</v>
      </c>
      <c r="AN1517">
        <v>1000</v>
      </c>
      <c r="AO1517" t="s">
        <v>118</v>
      </c>
      <c r="AP1517">
        <v>-1</v>
      </c>
      <c r="AQ1517">
        <v>135</v>
      </c>
      <c r="AR1517">
        <v>-256</v>
      </c>
      <c r="AZ1517">
        <v>1200</v>
      </c>
      <c r="BA1517">
        <v>1</v>
      </c>
      <c r="BB1517" t="str">
        <f t="shared" si="111"/>
        <v xml:space="preserve">N35DC   </v>
      </c>
      <c r="BC1517">
        <v>1</v>
      </c>
      <c r="BE1517">
        <v>0</v>
      </c>
      <c r="BF1517">
        <v>0</v>
      </c>
      <c r="BG1517">
        <v>0</v>
      </c>
      <c r="BH1517">
        <v>1025</v>
      </c>
      <c r="BI1517">
        <v>0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>"17:50:57.760"</f>
        <v>17:50:57.760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</v>
      </c>
      <c r="CP1517" t="s">
        <v>119</v>
      </c>
      <c r="CQ1517">
        <v>707</v>
      </c>
      <c r="CR1517">
        <v>0</v>
      </c>
      <c r="CW1517">
        <v>6205457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"10/21/2020 17:50:49.794"</f>
        <v>10/21/2020 17:50:49.794</v>
      </c>
      <c r="C1518" t="str">
        <f t="shared" si="110"/>
        <v>FFDFD3C0</v>
      </c>
      <c r="D1518" t="s">
        <v>133</v>
      </c>
      <c r="E1518">
        <v>1</v>
      </c>
      <c r="F1518">
        <v>1001</v>
      </c>
      <c r="G1518" t="s">
        <v>114</v>
      </c>
      <c r="J1518" t="s">
        <v>134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"17:50:57.758"</f>
        <v>17:50:57.758</v>
      </c>
      <c r="T1518" t="str">
        <f>"17:50:56.658"</f>
        <v>17:50:56.658</v>
      </c>
      <c r="U1518" t="str">
        <f t="shared" si="109"/>
        <v>A3E2C2</v>
      </c>
      <c r="V1518">
        <v>0</v>
      </c>
      <c r="W1518">
        <v>0</v>
      </c>
      <c r="X1518">
        <v>1</v>
      </c>
      <c r="Z1518">
        <v>0</v>
      </c>
      <c r="AA1518">
        <v>10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1</v>
      </c>
      <c r="AH1518">
        <v>0</v>
      </c>
      <c r="AI1518" t="s">
        <v>691</v>
      </c>
      <c r="AJ1518">
        <v>30.333895999999999</v>
      </c>
      <c r="AK1518" t="s">
        <v>692</v>
      </c>
      <c r="AL1518">
        <v>-89.867456000000004</v>
      </c>
      <c r="AM1518">
        <v>100</v>
      </c>
      <c r="AN1518">
        <v>1000</v>
      </c>
      <c r="AO1518" t="s">
        <v>118</v>
      </c>
      <c r="AP1518">
        <v>-1</v>
      </c>
      <c r="AQ1518">
        <v>135</v>
      </c>
      <c r="AR1518">
        <v>-256</v>
      </c>
      <c r="AZ1518">
        <v>1200</v>
      </c>
      <c r="BA1518">
        <v>1</v>
      </c>
      <c r="BB1518" t="str">
        <f t="shared" si="111"/>
        <v xml:space="preserve">N35DC   </v>
      </c>
      <c r="BC1518">
        <v>1</v>
      </c>
      <c r="BE1518">
        <v>0</v>
      </c>
      <c r="BF1518">
        <v>0</v>
      </c>
      <c r="BG1518">
        <v>0</v>
      </c>
      <c r="BH1518">
        <v>1050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>"17:50:57.760"</f>
        <v>17:50:57.760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2</v>
      </c>
      <c r="CP1518" t="s">
        <v>119</v>
      </c>
      <c r="CQ1518">
        <v>338</v>
      </c>
      <c r="CR1518">
        <v>0</v>
      </c>
      <c r="CW1518">
        <v>14661511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"10/21/2020 17:50:49.794"</f>
        <v>10/21/2020 17:50:49.794</v>
      </c>
      <c r="C1519" t="str">
        <f t="shared" si="110"/>
        <v>FFDFD3C0</v>
      </c>
      <c r="D1519" t="s">
        <v>113</v>
      </c>
      <c r="E1519">
        <v>4</v>
      </c>
      <c r="H1519">
        <v>162</v>
      </c>
      <c r="I1519" t="s">
        <v>114</v>
      </c>
      <c r="J1519" t="s">
        <v>115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"17:50:57.758"</f>
        <v>17:50:57.758</v>
      </c>
      <c r="T1519" t="str">
        <f>"17:50:56.658"</f>
        <v>17:50:56.658</v>
      </c>
      <c r="U1519" t="str">
        <f t="shared" si="109"/>
        <v>A3E2C2</v>
      </c>
      <c r="V1519">
        <v>0</v>
      </c>
      <c r="W1519">
        <v>0</v>
      </c>
      <c r="X1519">
        <v>1</v>
      </c>
      <c r="Z1519">
        <v>0</v>
      </c>
      <c r="AA1519">
        <v>10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1</v>
      </c>
      <c r="AH1519">
        <v>0</v>
      </c>
      <c r="AI1519" t="s">
        <v>691</v>
      </c>
      <c r="AJ1519">
        <v>30.333895999999999</v>
      </c>
      <c r="AK1519" t="s">
        <v>692</v>
      </c>
      <c r="AL1519">
        <v>-89.867456000000004</v>
      </c>
      <c r="AM1519">
        <v>100</v>
      </c>
      <c r="AN1519">
        <v>1000</v>
      </c>
      <c r="AO1519" t="s">
        <v>118</v>
      </c>
      <c r="AP1519">
        <v>-1</v>
      </c>
      <c r="AQ1519">
        <v>135</v>
      </c>
      <c r="AR1519">
        <v>-256</v>
      </c>
      <c r="AZ1519">
        <v>1200</v>
      </c>
      <c r="BA1519">
        <v>1</v>
      </c>
      <c r="BB1519" t="str">
        <f t="shared" si="111"/>
        <v xml:space="preserve">N35DC   </v>
      </c>
      <c r="BC1519">
        <v>1</v>
      </c>
      <c r="BE1519">
        <v>0</v>
      </c>
      <c r="BF1519">
        <v>0</v>
      </c>
      <c r="BG1519">
        <v>0</v>
      </c>
      <c r="BH1519">
        <v>1050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>"17:50:57.760"</f>
        <v>17:50:57.760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2</v>
      </c>
      <c r="CP1519" t="s">
        <v>119</v>
      </c>
      <c r="CQ1519">
        <v>338</v>
      </c>
      <c r="CR1519">
        <v>0</v>
      </c>
      <c r="CW1519">
        <v>14661511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"10/21/2020 17:50:50.903"</f>
        <v>10/21/2020 17:50:50.903</v>
      </c>
      <c r="C1520" t="str">
        <f t="shared" si="110"/>
        <v>FFDFD3C0</v>
      </c>
      <c r="D1520" t="s">
        <v>128</v>
      </c>
      <c r="E1520">
        <v>9</v>
      </c>
      <c r="H1520">
        <v>257</v>
      </c>
      <c r="I1520" t="s">
        <v>129</v>
      </c>
      <c r="J1520" t="s">
        <v>126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"17:50:58.789"</f>
        <v>17:50:58.789</v>
      </c>
      <c r="T1520" t="str">
        <f>"17:50:58.389"</f>
        <v>17:50:58.389</v>
      </c>
      <c r="U1520" t="str">
        <f t="shared" si="109"/>
        <v>A3E2C2</v>
      </c>
      <c r="V1520">
        <v>0</v>
      </c>
      <c r="W1520">
        <v>0</v>
      </c>
      <c r="X1520">
        <v>1</v>
      </c>
      <c r="Z1520">
        <v>0</v>
      </c>
      <c r="AA1520">
        <v>10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1</v>
      </c>
      <c r="AH1520">
        <v>0</v>
      </c>
      <c r="AI1520" t="s">
        <v>693</v>
      </c>
      <c r="AJ1520">
        <v>30.334538999999999</v>
      </c>
      <c r="AK1520" t="s">
        <v>692</v>
      </c>
      <c r="AL1520">
        <v>-89.867456000000004</v>
      </c>
      <c r="AM1520">
        <v>100</v>
      </c>
      <c r="AN1520">
        <v>1000</v>
      </c>
      <c r="AO1520" t="s">
        <v>118</v>
      </c>
      <c r="AP1520">
        <v>0</v>
      </c>
      <c r="AQ1520">
        <v>135</v>
      </c>
      <c r="AR1520">
        <v>-256</v>
      </c>
      <c r="AZ1520">
        <v>1200</v>
      </c>
      <c r="BA1520">
        <v>1</v>
      </c>
      <c r="BB1520" t="str">
        <f t="shared" si="111"/>
        <v xml:space="preserve">N35DC   </v>
      </c>
      <c r="BC1520">
        <v>1</v>
      </c>
      <c r="BE1520">
        <v>0</v>
      </c>
      <c r="BF1520">
        <v>0</v>
      </c>
      <c r="BG1520">
        <v>0</v>
      </c>
      <c r="BH1520">
        <v>1025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>"17:50:58.794"</f>
        <v>17:50:58.794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341</v>
      </c>
      <c r="CR1520">
        <v>0</v>
      </c>
      <c r="CW1520">
        <v>120822</v>
      </c>
      <c r="CY1520">
        <v>1</v>
      </c>
      <c r="CZ1520">
        <v>0</v>
      </c>
      <c r="DA1520">
        <v>0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"10/21/2020 17:50:50.903"</f>
        <v>10/21/2020 17:50:50.903</v>
      </c>
      <c r="C1521" t="str">
        <f t="shared" si="110"/>
        <v>FFDFD3C0</v>
      </c>
      <c r="D1521" t="s">
        <v>130</v>
      </c>
      <c r="E1521">
        <v>3</v>
      </c>
      <c r="F1521">
        <v>2003</v>
      </c>
      <c r="G1521" t="s">
        <v>131</v>
      </c>
      <c r="J1521" t="s">
        <v>132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"17:50:58.789"</f>
        <v>17:50:58.789</v>
      </c>
      <c r="T1521" t="str">
        <f>"17:50:58.389"</f>
        <v>17:50:58.389</v>
      </c>
      <c r="U1521" t="str">
        <f t="shared" si="109"/>
        <v>A3E2C2</v>
      </c>
      <c r="V1521">
        <v>0</v>
      </c>
      <c r="W1521">
        <v>0</v>
      </c>
      <c r="X1521">
        <v>1</v>
      </c>
      <c r="Z1521">
        <v>0</v>
      </c>
      <c r="AA1521">
        <v>10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1</v>
      </c>
      <c r="AH1521">
        <v>0</v>
      </c>
      <c r="AI1521" t="s">
        <v>693</v>
      </c>
      <c r="AJ1521">
        <v>30.334538999999999</v>
      </c>
      <c r="AK1521" t="s">
        <v>692</v>
      </c>
      <c r="AL1521">
        <v>-89.867456000000004</v>
      </c>
      <c r="AM1521">
        <v>100</v>
      </c>
      <c r="AN1521">
        <v>1000</v>
      </c>
      <c r="AO1521" t="s">
        <v>118</v>
      </c>
      <c r="AP1521">
        <v>0</v>
      </c>
      <c r="AQ1521">
        <v>135</v>
      </c>
      <c r="AR1521">
        <v>-256</v>
      </c>
      <c r="AZ1521">
        <v>1200</v>
      </c>
      <c r="BA1521">
        <v>1</v>
      </c>
      <c r="BB1521" t="str">
        <f t="shared" si="111"/>
        <v xml:space="preserve">N35DC   </v>
      </c>
      <c r="BC1521">
        <v>1</v>
      </c>
      <c r="BE1521">
        <v>0</v>
      </c>
      <c r="BF1521">
        <v>0</v>
      </c>
      <c r="BG1521">
        <v>0</v>
      </c>
      <c r="BH1521">
        <v>1025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>"17:50:58.794"</f>
        <v>17:50:58.794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341</v>
      </c>
      <c r="CR1521">
        <v>0</v>
      </c>
      <c r="CW1521">
        <v>120822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"10/21/2020 17:50:50.903"</f>
        <v>10/21/2020 17:50:50.903</v>
      </c>
      <c r="C1522" t="str">
        <f t="shared" si="110"/>
        <v>FFDFD3C0</v>
      </c>
      <c r="D1522" t="s">
        <v>124</v>
      </c>
      <c r="E1522">
        <v>2</v>
      </c>
      <c r="H1522">
        <v>14</v>
      </c>
      <c r="I1522" t="s">
        <v>125</v>
      </c>
      <c r="J1522" t="s">
        <v>126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"17:50:58.789"</f>
        <v>17:50:58.789</v>
      </c>
      <c r="T1522" t="str">
        <f>"17:50:58.389"</f>
        <v>17:50:58.389</v>
      </c>
      <c r="U1522" t="str">
        <f t="shared" si="109"/>
        <v>A3E2C2</v>
      </c>
      <c r="V1522">
        <v>0</v>
      </c>
      <c r="W1522">
        <v>0</v>
      </c>
      <c r="X1522">
        <v>1</v>
      </c>
      <c r="Z1522">
        <v>0</v>
      </c>
      <c r="AA1522">
        <v>10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1</v>
      </c>
      <c r="AH1522">
        <v>0</v>
      </c>
      <c r="AI1522" t="s">
        <v>693</v>
      </c>
      <c r="AJ1522">
        <v>30.334538999999999</v>
      </c>
      <c r="AK1522" t="s">
        <v>692</v>
      </c>
      <c r="AL1522">
        <v>-89.867456000000004</v>
      </c>
      <c r="AM1522">
        <v>100</v>
      </c>
      <c r="AN1522">
        <v>1000</v>
      </c>
      <c r="AO1522" t="s">
        <v>118</v>
      </c>
      <c r="AP1522">
        <v>0</v>
      </c>
      <c r="AQ1522">
        <v>135</v>
      </c>
      <c r="AR1522">
        <v>-256</v>
      </c>
      <c r="AZ1522">
        <v>1200</v>
      </c>
      <c r="BA1522">
        <v>1</v>
      </c>
      <c r="BB1522" t="str">
        <f t="shared" si="111"/>
        <v xml:space="preserve">N35DC   </v>
      </c>
      <c r="BC1522">
        <v>1</v>
      </c>
      <c r="BE1522">
        <v>0</v>
      </c>
      <c r="BF1522">
        <v>0</v>
      </c>
      <c r="BG1522">
        <v>0</v>
      </c>
      <c r="BH1522">
        <v>1025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>"17:50:58.794"</f>
        <v>17:50:58.794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341</v>
      </c>
      <c r="CR1522">
        <v>0</v>
      </c>
      <c r="CW1522">
        <v>120822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"10/21/2020 17:50:50.903"</f>
        <v>10/21/2020 17:50:50.903</v>
      </c>
      <c r="C1523" t="str">
        <f t="shared" si="110"/>
        <v>FFDFD3C0</v>
      </c>
      <c r="D1523" t="s">
        <v>133</v>
      </c>
      <c r="E1523">
        <v>1</v>
      </c>
      <c r="F1523">
        <v>1001</v>
      </c>
      <c r="G1523" t="s">
        <v>114</v>
      </c>
      <c r="J1523" t="s">
        <v>134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"17:50:58.789"</f>
        <v>17:50:58.789</v>
      </c>
      <c r="T1523" t="str">
        <f>"17:50:58.389"</f>
        <v>17:50:58.389</v>
      </c>
      <c r="U1523" t="str">
        <f t="shared" si="109"/>
        <v>A3E2C2</v>
      </c>
      <c r="V1523">
        <v>0</v>
      </c>
      <c r="W1523">
        <v>0</v>
      </c>
      <c r="X1523">
        <v>1</v>
      </c>
      <c r="Z1523">
        <v>0</v>
      </c>
      <c r="AA1523">
        <v>10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1</v>
      </c>
      <c r="AH1523">
        <v>0</v>
      </c>
      <c r="AI1523" t="s">
        <v>693</v>
      </c>
      <c r="AJ1523">
        <v>30.334538999999999</v>
      </c>
      <c r="AK1523" t="s">
        <v>692</v>
      </c>
      <c r="AL1523">
        <v>-89.867456000000004</v>
      </c>
      <c r="AM1523">
        <v>100</v>
      </c>
      <c r="AN1523">
        <v>1000</v>
      </c>
      <c r="AO1523" t="s">
        <v>118</v>
      </c>
      <c r="AP1523">
        <v>0</v>
      </c>
      <c r="AQ1523">
        <v>135</v>
      </c>
      <c r="AR1523">
        <v>-256</v>
      </c>
      <c r="AZ1523">
        <v>1200</v>
      </c>
      <c r="BA1523">
        <v>1</v>
      </c>
      <c r="BB1523" t="str">
        <f t="shared" si="111"/>
        <v xml:space="preserve">N35DC   </v>
      </c>
      <c r="BC1523">
        <v>1</v>
      </c>
      <c r="BE1523">
        <v>0</v>
      </c>
      <c r="BF1523">
        <v>0</v>
      </c>
      <c r="BG1523">
        <v>0</v>
      </c>
      <c r="BH1523">
        <v>1025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>"17:50:58.794"</f>
        <v>17:50:58.794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341</v>
      </c>
      <c r="CR1523">
        <v>0</v>
      </c>
      <c r="CW1523">
        <v>120822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"10/21/2020 17:50:50.903"</f>
        <v>10/21/2020 17:50:50.903</v>
      </c>
      <c r="C1524" t="str">
        <f t="shared" si="110"/>
        <v>FFDFD3C0</v>
      </c>
      <c r="D1524" t="s">
        <v>113</v>
      </c>
      <c r="E1524">
        <v>4</v>
      </c>
      <c r="H1524">
        <v>162</v>
      </c>
      <c r="I1524" t="s">
        <v>114</v>
      </c>
      <c r="J1524" t="s">
        <v>115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"17:50:58.789"</f>
        <v>17:50:58.789</v>
      </c>
      <c r="T1524" t="str">
        <f>"17:50:58.389"</f>
        <v>17:50:58.389</v>
      </c>
      <c r="U1524" t="str">
        <f t="shared" si="109"/>
        <v>A3E2C2</v>
      </c>
      <c r="V1524">
        <v>0</v>
      </c>
      <c r="W1524">
        <v>0</v>
      </c>
      <c r="X1524">
        <v>1</v>
      </c>
      <c r="Z1524">
        <v>0</v>
      </c>
      <c r="AA1524">
        <v>10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1</v>
      </c>
      <c r="AH1524">
        <v>0</v>
      </c>
      <c r="AI1524" t="s">
        <v>693</v>
      </c>
      <c r="AJ1524">
        <v>30.334538999999999</v>
      </c>
      <c r="AK1524" t="s">
        <v>692</v>
      </c>
      <c r="AL1524">
        <v>-89.867456000000004</v>
      </c>
      <c r="AM1524">
        <v>100</v>
      </c>
      <c r="AN1524">
        <v>1000</v>
      </c>
      <c r="AO1524" t="s">
        <v>118</v>
      </c>
      <c r="AP1524">
        <v>0</v>
      </c>
      <c r="AQ1524">
        <v>135</v>
      </c>
      <c r="AR1524">
        <v>-256</v>
      </c>
      <c r="AZ1524">
        <v>1200</v>
      </c>
      <c r="BA1524">
        <v>1</v>
      </c>
      <c r="BB1524" t="str">
        <f t="shared" si="111"/>
        <v xml:space="preserve">N35DC   </v>
      </c>
      <c r="BC1524">
        <v>1</v>
      </c>
      <c r="BE1524">
        <v>0</v>
      </c>
      <c r="BF1524">
        <v>0</v>
      </c>
      <c r="BG1524">
        <v>0</v>
      </c>
      <c r="BH1524">
        <v>1025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>"17:50:58.794"</f>
        <v>17:50:58.794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341</v>
      </c>
      <c r="CR1524">
        <v>0</v>
      </c>
      <c r="CW1524">
        <v>120822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"10/21/2020 17:50:53.920"</f>
        <v>10/21/2020 17:50:53.920</v>
      </c>
      <c r="C1525" t="str">
        <f t="shared" si="110"/>
        <v>FFDFD3C0</v>
      </c>
      <c r="D1525" t="s">
        <v>113</v>
      </c>
      <c r="E1525">
        <v>4</v>
      </c>
      <c r="H1525">
        <v>162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"17:51:01.852"</f>
        <v>17:51:01.852</v>
      </c>
      <c r="T1525" t="str">
        <f>"17:51:01.352"</f>
        <v>17:51:01.352</v>
      </c>
      <c r="U1525" t="str">
        <f t="shared" si="109"/>
        <v>A3E2C2</v>
      </c>
      <c r="V1525">
        <v>0</v>
      </c>
      <c r="W1525">
        <v>0</v>
      </c>
      <c r="X1525">
        <v>1</v>
      </c>
      <c r="Z1525">
        <v>0</v>
      </c>
      <c r="AA1525">
        <v>10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1</v>
      </c>
      <c r="AH1525">
        <v>0</v>
      </c>
      <c r="AI1525" t="s">
        <v>694</v>
      </c>
      <c r="AJ1525">
        <v>30.336471</v>
      </c>
      <c r="AK1525" t="s">
        <v>692</v>
      </c>
      <c r="AL1525">
        <v>-89.867456000000004</v>
      </c>
      <c r="AM1525">
        <v>100</v>
      </c>
      <c r="AN1525">
        <v>1000</v>
      </c>
      <c r="AO1525" t="s">
        <v>118</v>
      </c>
      <c r="AP1525">
        <v>1</v>
      </c>
      <c r="AQ1525">
        <v>134</v>
      </c>
      <c r="AR1525">
        <v>-320</v>
      </c>
      <c r="AZ1525">
        <v>1200</v>
      </c>
      <c r="BA1525">
        <v>1</v>
      </c>
      <c r="BB1525" t="str">
        <f t="shared" si="111"/>
        <v xml:space="preserve">N35DC   </v>
      </c>
      <c r="BC1525">
        <v>1</v>
      </c>
      <c r="BE1525">
        <v>0</v>
      </c>
      <c r="BF1525">
        <v>0</v>
      </c>
      <c r="BG1525">
        <v>0</v>
      </c>
      <c r="BH1525">
        <v>1025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>"17:51:01.854"</f>
        <v>17:51:01.854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341</v>
      </c>
      <c r="CR1525">
        <v>0</v>
      </c>
      <c r="CW1525">
        <v>123026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"10/21/2020 17:50:53.920"</f>
        <v>10/21/2020 17:50:53.920</v>
      </c>
      <c r="C1526" t="str">
        <f t="shared" si="110"/>
        <v>FFDFD3C0</v>
      </c>
      <c r="D1526" t="s">
        <v>128</v>
      </c>
      <c r="E1526">
        <v>9</v>
      </c>
      <c r="H1526">
        <v>257</v>
      </c>
      <c r="I1526" t="s">
        <v>129</v>
      </c>
      <c r="J1526" t="s">
        <v>126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"17:51:01.852"</f>
        <v>17:51:01.852</v>
      </c>
      <c r="T1526" t="str">
        <f>"17:51:01.352"</f>
        <v>17:51:01.352</v>
      </c>
      <c r="U1526" t="str">
        <f t="shared" si="109"/>
        <v>A3E2C2</v>
      </c>
      <c r="V1526">
        <v>0</v>
      </c>
      <c r="W1526">
        <v>0</v>
      </c>
      <c r="X1526">
        <v>1</v>
      </c>
      <c r="Z1526">
        <v>0</v>
      </c>
      <c r="AA1526">
        <v>10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1</v>
      </c>
      <c r="AH1526">
        <v>0</v>
      </c>
      <c r="AI1526" t="s">
        <v>694</v>
      </c>
      <c r="AJ1526">
        <v>30.336471</v>
      </c>
      <c r="AK1526" t="s">
        <v>692</v>
      </c>
      <c r="AL1526">
        <v>-89.867456000000004</v>
      </c>
      <c r="AM1526">
        <v>100</v>
      </c>
      <c r="AN1526">
        <v>1000</v>
      </c>
      <c r="AO1526" t="s">
        <v>118</v>
      </c>
      <c r="AP1526">
        <v>1</v>
      </c>
      <c r="AQ1526">
        <v>134</v>
      </c>
      <c r="AR1526">
        <v>-320</v>
      </c>
      <c r="AZ1526">
        <v>1200</v>
      </c>
      <c r="BA1526">
        <v>1</v>
      </c>
      <c r="BB1526" t="str">
        <f t="shared" si="111"/>
        <v xml:space="preserve">N35DC   </v>
      </c>
      <c r="BC1526">
        <v>1</v>
      </c>
      <c r="BE1526">
        <v>0</v>
      </c>
      <c r="BF1526">
        <v>0</v>
      </c>
      <c r="BG1526">
        <v>0</v>
      </c>
      <c r="BH1526">
        <v>1025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>"17:51:01.854"</f>
        <v>17:51:01.854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341</v>
      </c>
      <c r="CR1526">
        <v>0</v>
      </c>
      <c r="CW1526">
        <v>123026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"10/21/2020 17:50:53.920"</f>
        <v>10/21/2020 17:50:53.920</v>
      </c>
      <c r="C1527" t="str">
        <f t="shared" si="110"/>
        <v>FFDFD3C0</v>
      </c>
      <c r="D1527" t="s">
        <v>130</v>
      </c>
      <c r="E1527">
        <v>3</v>
      </c>
      <c r="F1527">
        <v>2003</v>
      </c>
      <c r="G1527" t="s">
        <v>131</v>
      </c>
      <c r="J1527" t="s">
        <v>132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"17:51:01.852"</f>
        <v>17:51:01.852</v>
      </c>
      <c r="T1527" t="str">
        <f>"17:51:01.352"</f>
        <v>17:51:01.352</v>
      </c>
      <c r="U1527" t="str">
        <f t="shared" si="109"/>
        <v>A3E2C2</v>
      </c>
      <c r="V1527">
        <v>0</v>
      </c>
      <c r="W1527">
        <v>0</v>
      </c>
      <c r="X1527">
        <v>1</v>
      </c>
      <c r="Z1527">
        <v>0</v>
      </c>
      <c r="AA1527">
        <v>10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1</v>
      </c>
      <c r="AH1527">
        <v>0</v>
      </c>
      <c r="AI1527" t="s">
        <v>694</v>
      </c>
      <c r="AJ1527">
        <v>30.336471</v>
      </c>
      <c r="AK1527" t="s">
        <v>692</v>
      </c>
      <c r="AL1527">
        <v>-89.867456000000004</v>
      </c>
      <c r="AM1527">
        <v>100</v>
      </c>
      <c r="AN1527">
        <v>1000</v>
      </c>
      <c r="AO1527" t="s">
        <v>118</v>
      </c>
      <c r="AP1527">
        <v>1</v>
      </c>
      <c r="AQ1527">
        <v>134</v>
      </c>
      <c r="AR1527">
        <v>-320</v>
      </c>
      <c r="AZ1527">
        <v>1200</v>
      </c>
      <c r="BA1527">
        <v>1</v>
      </c>
      <c r="BB1527" t="str">
        <f t="shared" si="111"/>
        <v xml:space="preserve">N35DC   </v>
      </c>
      <c r="BC1527">
        <v>1</v>
      </c>
      <c r="BE1527">
        <v>0</v>
      </c>
      <c r="BF1527">
        <v>0</v>
      </c>
      <c r="BG1527">
        <v>0</v>
      </c>
      <c r="BH1527">
        <v>1025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>"17:51:01.854"</f>
        <v>17:51:01.854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341</v>
      </c>
      <c r="CR1527">
        <v>0</v>
      </c>
      <c r="CW1527">
        <v>123026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"10/21/2020 17:50:53.920"</f>
        <v>10/21/2020 17:50:53.920</v>
      </c>
      <c r="C1528" t="str">
        <f t="shared" si="110"/>
        <v>FFDFD3C0</v>
      </c>
      <c r="D1528" t="s">
        <v>133</v>
      </c>
      <c r="E1528">
        <v>1</v>
      </c>
      <c r="F1528">
        <v>1001</v>
      </c>
      <c r="G1528" t="s">
        <v>114</v>
      </c>
      <c r="J1528" t="s">
        <v>134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"17:51:01.852"</f>
        <v>17:51:01.852</v>
      </c>
      <c r="T1528" t="str">
        <f>"17:51:01.352"</f>
        <v>17:51:01.352</v>
      </c>
      <c r="U1528" t="str">
        <f t="shared" si="109"/>
        <v>A3E2C2</v>
      </c>
      <c r="V1528">
        <v>0</v>
      </c>
      <c r="W1528">
        <v>0</v>
      </c>
      <c r="X1528">
        <v>1</v>
      </c>
      <c r="Z1528">
        <v>0</v>
      </c>
      <c r="AA1528">
        <v>10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1</v>
      </c>
      <c r="AH1528">
        <v>0</v>
      </c>
      <c r="AI1528" t="s">
        <v>694</v>
      </c>
      <c r="AJ1528">
        <v>30.336471</v>
      </c>
      <c r="AK1528" t="s">
        <v>692</v>
      </c>
      <c r="AL1528">
        <v>-89.867456000000004</v>
      </c>
      <c r="AM1528">
        <v>100</v>
      </c>
      <c r="AN1528">
        <v>1000</v>
      </c>
      <c r="AO1528" t="s">
        <v>118</v>
      </c>
      <c r="AP1528">
        <v>1</v>
      </c>
      <c r="AQ1528">
        <v>134</v>
      </c>
      <c r="AR1528">
        <v>-320</v>
      </c>
      <c r="AZ1528">
        <v>1200</v>
      </c>
      <c r="BA1528">
        <v>1</v>
      </c>
      <c r="BB1528" t="str">
        <f t="shared" si="111"/>
        <v xml:space="preserve">N35DC   </v>
      </c>
      <c r="BC1528">
        <v>1</v>
      </c>
      <c r="BE1528">
        <v>0</v>
      </c>
      <c r="BF1528">
        <v>0</v>
      </c>
      <c r="BG1528">
        <v>0</v>
      </c>
      <c r="BH1528">
        <v>1025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>"17:51:01.854"</f>
        <v>17:51:01.854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341</v>
      </c>
      <c r="CR1528">
        <v>0</v>
      </c>
      <c r="CW1528">
        <v>123026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"10/21/2020 17:50:53.920"</f>
        <v>10/21/2020 17:50:53.920</v>
      </c>
      <c r="C1529" t="str">
        <f t="shared" si="110"/>
        <v>FFDFD3C0</v>
      </c>
      <c r="D1529" t="s">
        <v>124</v>
      </c>
      <c r="E1529">
        <v>2</v>
      </c>
      <c r="H1529">
        <v>14</v>
      </c>
      <c r="I1529" t="s">
        <v>125</v>
      </c>
      <c r="J1529" t="s">
        <v>126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"17:51:01.852"</f>
        <v>17:51:01.852</v>
      </c>
      <c r="T1529" t="str">
        <f>"17:51:01.352"</f>
        <v>17:51:01.352</v>
      </c>
      <c r="U1529" t="str">
        <f t="shared" si="109"/>
        <v>A3E2C2</v>
      </c>
      <c r="V1529">
        <v>0</v>
      </c>
      <c r="W1529">
        <v>0</v>
      </c>
      <c r="X1529">
        <v>1</v>
      </c>
      <c r="Z1529">
        <v>0</v>
      </c>
      <c r="AA1529">
        <v>10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1</v>
      </c>
      <c r="AH1529">
        <v>0</v>
      </c>
      <c r="AI1529" t="s">
        <v>694</v>
      </c>
      <c r="AJ1529">
        <v>30.336471</v>
      </c>
      <c r="AK1529" t="s">
        <v>692</v>
      </c>
      <c r="AL1529">
        <v>-89.867456000000004</v>
      </c>
      <c r="AM1529">
        <v>100</v>
      </c>
      <c r="AN1529">
        <v>1000</v>
      </c>
      <c r="AO1529" t="s">
        <v>118</v>
      </c>
      <c r="AP1529">
        <v>1</v>
      </c>
      <c r="AQ1529">
        <v>134</v>
      </c>
      <c r="AR1529">
        <v>-320</v>
      </c>
      <c r="AZ1529">
        <v>1200</v>
      </c>
      <c r="BA1529">
        <v>1</v>
      </c>
      <c r="BB1529" t="str">
        <f t="shared" si="111"/>
        <v xml:space="preserve">N35DC   </v>
      </c>
      <c r="BC1529">
        <v>1</v>
      </c>
      <c r="BE1529">
        <v>0</v>
      </c>
      <c r="BF1529">
        <v>0</v>
      </c>
      <c r="BG1529">
        <v>0</v>
      </c>
      <c r="BH1529">
        <v>1025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>"17:51:01.854"</f>
        <v>17:51:01.854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341</v>
      </c>
      <c r="CR1529">
        <v>0</v>
      </c>
      <c r="CW1529">
        <v>123026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"10/21/2020 17:50:54.779"</f>
        <v>10/21/2020 17:50:54.779</v>
      </c>
      <c r="C1530" t="str">
        <f t="shared" si="110"/>
        <v>FFDFD3C0</v>
      </c>
      <c r="D1530" t="s">
        <v>113</v>
      </c>
      <c r="E1530">
        <v>4</v>
      </c>
      <c r="H1530">
        <v>162</v>
      </c>
      <c r="I1530" t="s">
        <v>114</v>
      </c>
      <c r="J1530" t="s">
        <v>115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"17:51:02.719"</f>
        <v>17:51:02.719</v>
      </c>
      <c r="T1530" t="str">
        <f>"17:51:02.319"</f>
        <v>17:51:02.319</v>
      </c>
      <c r="U1530" t="str">
        <f t="shared" si="109"/>
        <v>A3E2C2</v>
      </c>
      <c r="V1530">
        <v>0</v>
      </c>
      <c r="W1530">
        <v>0</v>
      </c>
      <c r="X1530">
        <v>1</v>
      </c>
      <c r="Z1530">
        <v>0</v>
      </c>
      <c r="AA1530">
        <v>10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1</v>
      </c>
      <c r="AH1530">
        <v>0</v>
      </c>
      <c r="AI1530" t="s">
        <v>695</v>
      </c>
      <c r="AJ1530">
        <v>30.337029000000001</v>
      </c>
      <c r="AK1530" t="s">
        <v>692</v>
      </c>
      <c r="AL1530">
        <v>-89.867456000000004</v>
      </c>
      <c r="AM1530">
        <v>100</v>
      </c>
      <c r="AN1530">
        <v>1000</v>
      </c>
      <c r="AO1530" t="s">
        <v>118</v>
      </c>
      <c r="AP1530">
        <v>1</v>
      </c>
      <c r="AQ1530">
        <v>134</v>
      </c>
      <c r="AR1530">
        <v>-320</v>
      </c>
      <c r="AZ1530">
        <v>1200</v>
      </c>
      <c r="BA1530">
        <v>1</v>
      </c>
      <c r="BB1530" t="str">
        <f t="shared" si="111"/>
        <v xml:space="preserve">N35DC   </v>
      </c>
      <c r="BC1530">
        <v>1</v>
      </c>
      <c r="BE1530">
        <v>0</v>
      </c>
      <c r="BF1530">
        <v>0</v>
      </c>
      <c r="BG1530">
        <v>0</v>
      </c>
      <c r="BH1530">
        <v>1000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>"17:51:02.724"</f>
        <v>17:51:02.724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341</v>
      </c>
      <c r="CR1530">
        <v>0</v>
      </c>
      <c r="CW1530">
        <v>123628</v>
      </c>
      <c r="CY1530">
        <v>1</v>
      </c>
      <c r="CZ1530">
        <v>0</v>
      </c>
      <c r="DA1530">
        <v>0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"10/21/2020 17:50:54.779"</f>
        <v>10/21/2020 17:50:54.779</v>
      </c>
      <c r="C1531" t="str">
        <f t="shared" si="110"/>
        <v>FFDFD3C0</v>
      </c>
      <c r="D1531" t="s">
        <v>128</v>
      </c>
      <c r="E1531">
        <v>9</v>
      </c>
      <c r="H1531">
        <v>257</v>
      </c>
      <c r="I1531" t="s">
        <v>129</v>
      </c>
      <c r="J1531" t="s">
        <v>126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"17:51:02.719"</f>
        <v>17:51:02.719</v>
      </c>
      <c r="T1531" t="str">
        <f>"17:51:02.319"</f>
        <v>17:51:02.319</v>
      </c>
      <c r="U1531" t="str">
        <f t="shared" si="109"/>
        <v>A3E2C2</v>
      </c>
      <c r="V1531">
        <v>0</v>
      </c>
      <c r="W1531">
        <v>0</v>
      </c>
      <c r="X1531">
        <v>1</v>
      </c>
      <c r="Z1531">
        <v>0</v>
      </c>
      <c r="AA1531">
        <v>10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1</v>
      </c>
      <c r="AH1531">
        <v>0</v>
      </c>
      <c r="AI1531" t="s">
        <v>695</v>
      </c>
      <c r="AJ1531">
        <v>30.337029000000001</v>
      </c>
      <c r="AK1531" t="s">
        <v>692</v>
      </c>
      <c r="AL1531">
        <v>-89.867456000000004</v>
      </c>
      <c r="AM1531">
        <v>100</v>
      </c>
      <c r="AN1531">
        <v>1000</v>
      </c>
      <c r="AO1531" t="s">
        <v>118</v>
      </c>
      <c r="AP1531">
        <v>1</v>
      </c>
      <c r="AQ1531">
        <v>134</v>
      </c>
      <c r="AR1531">
        <v>-320</v>
      </c>
      <c r="AZ1531">
        <v>1200</v>
      </c>
      <c r="BA1531">
        <v>1</v>
      </c>
      <c r="BB1531" t="str">
        <f t="shared" si="111"/>
        <v xml:space="preserve">N35DC   </v>
      </c>
      <c r="BC1531">
        <v>1</v>
      </c>
      <c r="BE1531">
        <v>0</v>
      </c>
      <c r="BF1531">
        <v>0</v>
      </c>
      <c r="BG1531">
        <v>0</v>
      </c>
      <c r="BH1531">
        <v>1000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"17:51:02.724"</f>
        <v>17:51:02.724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341</v>
      </c>
      <c r="CR1531">
        <v>0</v>
      </c>
      <c r="CW1531">
        <v>123628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"10/21/2020 17:50:54.779"</f>
        <v>10/21/2020 17:50:54.779</v>
      </c>
      <c r="C1532" t="str">
        <f t="shared" si="110"/>
        <v>FFDFD3C0</v>
      </c>
      <c r="D1532" t="s">
        <v>130</v>
      </c>
      <c r="E1532">
        <v>3</v>
      </c>
      <c r="F1532">
        <v>2003</v>
      </c>
      <c r="G1532" t="s">
        <v>131</v>
      </c>
      <c r="J1532" t="s">
        <v>132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"17:51:02.719"</f>
        <v>17:51:02.719</v>
      </c>
      <c r="T1532" t="str">
        <f>"17:51:02.319"</f>
        <v>17:51:02.319</v>
      </c>
      <c r="U1532" t="str">
        <f t="shared" si="109"/>
        <v>A3E2C2</v>
      </c>
      <c r="V1532">
        <v>0</v>
      </c>
      <c r="W1532">
        <v>0</v>
      </c>
      <c r="X1532">
        <v>1</v>
      </c>
      <c r="Z1532">
        <v>0</v>
      </c>
      <c r="AA1532">
        <v>10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1</v>
      </c>
      <c r="AH1532">
        <v>0</v>
      </c>
      <c r="AI1532" t="s">
        <v>695</v>
      </c>
      <c r="AJ1532">
        <v>30.337029000000001</v>
      </c>
      <c r="AK1532" t="s">
        <v>692</v>
      </c>
      <c r="AL1532">
        <v>-89.867456000000004</v>
      </c>
      <c r="AM1532">
        <v>100</v>
      </c>
      <c r="AN1532">
        <v>1000</v>
      </c>
      <c r="AO1532" t="s">
        <v>118</v>
      </c>
      <c r="AP1532">
        <v>1</v>
      </c>
      <c r="AQ1532">
        <v>134</v>
      </c>
      <c r="AR1532">
        <v>-320</v>
      </c>
      <c r="AZ1532">
        <v>1200</v>
      </c>
      <c r="BA1532">
        <v>1</v>
      </c>
      <c r="BB1532" t="str">
        <f t="shared" si="111"/>
        <v xml:space="preserve">N35DC   </v>
      </c>
      <c r="BC1532">
        <v>1</v>
      </c>
      <c r="BE1532">
        <v>0</v>
      </c>
      <c r="BF1532">
        <v>0</v>
      </c>
      <c r="BG1532">
        <v>0</v>
      </c>
      <c r="BH1532">
        <v>1000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"17:51:02.724"</f>
        <v>17:51:02.724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341</v>
      </c>
      <c r="CR1532">
        <v>0</v>
      </c>
      <c r="CW1532">
        <v>123628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"10/21/2020 17:50:54.779"</f>
        <v>10/21/2020 17:50:54.779</v>
      </c>
      <c r="C1533" t="str">
        <f t="shared" si="110"/>
        <v>FFDFD3C0</v>
      </c>
      <c r="D1533" t="s">
        <v>133</v>
      </c>
      <c r="E1533">
        <v>1</v>
      </c>
      <c r="F1533">
        <v>1001</v>
      </c>
      <c r="G1533" t="s">
        <v>114</v>
      </c>
      <c r="J1533" t="s">
        <v>134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"17:51:02.719"</f>
        <v>17:51:02.719</v>
      </c>
      <c r="T1533" t="str">
        <f>"17:51:02.319"</f>
        <v>17:51:02.319</v>
      </c>
      <c r="U1533" t="str">
        <f t="shared" si="109"/>
        <v>A3E2C2</v>
      </c>
      <c r="V1533">
        <v>0</v>
      </c>
      <c r="W1533">
        <v>0</v>
      </c>
      <c r="X1533">
        <v>1</v>
      </c>
      <c r="Z1533">
        <v>0</v>
      </c>
      <c r="AA1533">
        <v>10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1</v>
      </c>
      <c r="AH1533">
        <v>0</v>
      </c>
      <c r="AI1533" t="s">
        <v>695</v>
      </c>
      <c r="AJ1533">
        <v>30.337029000000001</v>
      </c>
      <c r="AK1533" t="s">
        <v>692</v>
      </c>
      <c r="AL1533">
        <v>-89.867456000000004</v>
      </c>
      <c r="AM1533">
        <v>100</v>
      </c>
      <c r="AN1533">
        <v>1000</v>
      </c>
      <c r="AO1533" t="s">
        <v>118</v>
      </c>
      <c r="AP1533">
        <v>1</v>
      </c>
      <c r="AQ1533">
        <v>134</v>
      </c>
      <c r="AR1533">
        <v>-320</v>
      </c>
      <c r="AZ1533">
        <v>1200</v>
      </c>
      <c r="BA1533">
        <v>1</v>
      </c>
      <c r="BB1533" t="str">
        <f t="shared" si="111"/>
        <v xml:space="preserve">N35DC   </v>
      </c>
      <c r="BC1533">
        <v>1</v>
      </c>
      <c r="BE1533">
        <v>0</v>
      </c>
      <c r="BF1533">
        <v>0</v>
      </c>
      <c r="BG1533">
        <v>0</v>
      </c>
      <c r="BH1533">
        <v>1000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"17:51:02.724"</f>
        <v>17:51:02.724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341</v>
      </c>
      <c r="CR1533">
        <v>0</v>
      </c>
      <c r="CW1533">
        <v>123628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"10/21/2020 17:50:54.779"</f>
        <v>10/21/2020 17:50:54.779</v>
      </c>
      <c r="C1534" t="str">
        <f t="shared" si="110"/>
        <v>FFDFD3C0</v>
      </c>
      <c r="D1534" t="s">
        <v>124</v>
      </c>
      <c r="E1534">
        <v>2</v>
      </c>
      <c r="H1534">
        <v>14</v>
      </c>
      <c r="I1534" t="s">
        <v>125</v>
      </c>
      <c r="J1534" t="s">
        <v>126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"17:51:02.719"</f>
        <v>17:51:02.719</v>
      </c>
      <c r="T1534" t="str">
        <f>"17:51:02.319"</f>
        <v>17:51:02.319</v>
      </c>
      <c r="U1534" t="str">
        <f t="shared" si="109"/>
        <v>A3E2C2</v>
      </c>
      <c r="V1534">
        <v>0</v>
      </c>
      <c r="W1534">
        <v>0</v>
      </c>
      <c r="X1534">
        <v>1</v>
      </c>
      <c r="Z1534">
        <v>0</v>
      </c>
      <c r="AA1534">
        <v>10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1</v>
      </c>
      <c r="AH1534">
        <v>0</v>
      </c>
      <c r="AI1534" t="s">
        <v>695</v>
      </c>
      <c r="AJ1534">
        <v>30.337029000000001</v>
      </c>
      <c r="AK1534" t="s">
        <v>692</v>
      </c>
      <c r="AL1534">
        <v>-89.867456000000004</v>
      </c>
      <c r="AM1534">
        <v>100</v>
      </c>
      <c r="AN1534">
        <v>1000</v>
      </c>
      <c r="AO1534" t="s">
        <v>118</v>
      </c>
      <c r="AP1534">
        <v>1</v>
      </c>
      <c r="AQ1534">
        <v>134</v>
      </c>
      <c r="AR1534">
        <v>-320</v>
      </c>
      <c r="AZ1534">
        <v>1200</v>
      </c>
      <c r="BA1534">
        <v>1</v>
      </c>
      <c r="BB1534" t="str">
        <f t="shared" si="111"/>
        <v xml:space="preserve">N35DC   </v>
      </c>
      <c r="BC1534">
        <v>1</v>
      </c>
      <c r="BE1534">
        <v>0</v>
      </c>
      <c r="BF1534">
        <v>0</v>
      </c>
      <c r="BG1534">
        <v>0</v>
      </c>
      <c r="BH1534">
        <v>1000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"17:51:02.724"</f>
        <v>17:51:02.724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341</v>
      </c>
      <c r="CR1534">
        <v>0</v>
      </c>
      <c r="CW1534">
        <v>123628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"10/21/2020 17:50:58.020"</f>
        <v>10/21/2020 17:50:58.020</v>
      </c>
      <c r="C1535" t="str">
        <f t="shared" si="110"/>
        <v>FFDFD3C0</v>
      </c>
      <c r="D1535" t="s">
        <v>113</v>
      </c>
      <c r="E1535">
        <v>4</v>
      </c>
      <c r="H1535">
        <v>162</v>
      </c>
      <c r="I1535" t="s">
        <v>114</v>
      </c>
      <c r="J1535" t="s">
        <v>115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ref="S1535:T1539" si="112">"17:51:05.930"</f>
        <v>17:51:05.930</v>
      </c>
      <c r="T1535" t="str">
        <f t="shared" si="112"/>
        <v>17:51:05.930</v>
      </c>
      <c r="U1535" t="str">
        <f t="shared" si="109"/>
        <v>A3E2C2</v>
      </c>
      <c r="V1535">
        <v>0</v>
      </c>
      <c r="W1535">
        <v>0</v>
      </c>
      <c r="X1535">
        <v>1</v>
      </c>
      <c r="Z1535">
        <v>0</v>
      </c>
      <c r="AA1535">
        <v>10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1</v>
      </c>
      <c r="AH1535">
        <v>0</v>
      </c>
      <c r="AI1535" t="s">
        <v>696</v>
      </c>
      <c r="AJ1535">
        <v>30.339023999999998</v>
      </c>
      <c r="AK1535" t="s">
        <v>692</v>
      </c>
      <c r="AL1535">
        <v>-89.867456000000004</v>
      </c>
      <c r="AM1535">
        <v>100</v>
      </c>
      <c r="AN1535">
        <v>1000</v>
      </c>
      <c r="AO1535" t="s">
        <v>118</v>
      </c>
      <c r="AP1535">
        <v>-2</v>
      </c>
      <c r="AQ1535">
        <v>134</v>
      </c>
      <c r="AR1535">
        <v>-320</v>
      </c>
      <c r="AZ1535">
        <v>1200</v>
      </c>
      <c r="BA1535">
        <v>1</v>
      </c>
      <c r="BB1535" t="str">
        <f t="shared" si="111"/>
        <v xml:space="preserve">N35DC   </v>
      </c>
      <c r="BC1535">
        <v>1</v>
      </c>
      <c r="BE1535">
        <v>0</v>
      </c>
      <c r="BF1535">
        <v>0</v>
      </c>
      <c r="BG1535">
        <v>0</v>
      </c>
      <c r="BH1535">
        <v>1000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"17:51:05.934"</f>
        <v>17:51:05.934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341</v>
      </c>
      <c r="CR1535">
        <v>0</v>
      </c>
      <c r="CW1535">
        <v>125945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"10/21/2020 17:50:58.020"</f>
        <v>10/21/2020 17:50:58.020</v>
      </c>
      <c r="C1536" t="str">
        <f t="shared" si="110"/>
        <v>FFDFD3C0</v>
      </c>
      <c r="D1536" t="s">
        <v>133</v>
      </c>
      <c r="E1536">
        <v>1</v>
      </c>
      <c r="F1536">
        <v>1001</v>
      </c>
      <c r="G1536" t="s">
        <v>114</v>
      </c>
      <c r="J1536" t="s">
        <v>134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112"/>
        <v>17:51:05.930</v>
      </c>
      <c r="T1536" t="str">
        <f t="shared" si="112"/>
        <v>17:51:05.930</v>
      </c>
      <c r="U1536" t="str">
        <f t="shared" si="109"/>
        <v>A3E2C2</v>
      </c>
      <c r="V1536">
        <v>0</v>
      </c>
      <c r="W1536">
        <v>0</v>
      </c>
      <c r="X1536">
        <v>1</v>
      </c>
      <c r="Z1536">
        <v>0</v>
      </c>
      <c r="AA1536">
        <v>10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1</v>
      </c>
      <c r="AH1536">
        <v>0</v>
      </c>
      <c r="AI1536" t="s">
        <v>696</v>
      </c>
      <c r="AJ1536">
        <v>30.339023999999998</v>
      </c>
      <c r="AK1536" t="s">
        <v>692</v>
      </c>
      <c r="AL1536">
        <v>-89.867456000000004</v>
      </c>
      <c r="AM1536">
        <v>100</v>
      </c>
      <c r="AN1536">
        <v>1000</v>
      </c>
      <c r="AO1536" t="s">
        <v>118</v>
      </c>
      <c r="AP1536">
        <v>-2</v>
      </c>
      <c r="AQ1536">
        <v>134</v>
      </c>
      <c r="AR1536">
        <v>-320</v>
      </c>
      <c r="AZ1536">
        <v>1200</v>
      </c>
      <c r="BA1536">
        <v>1</v>
      </c>
      <c r="BB1536" t="str">
        <f t="shared" si="111"/>
        <v xml:space="preserve">N35DC   </v>
      </c>
      <c r="BC1536">
        <v>1</v>
      </c>
      <c r="BE1536">
        <v>0</v>
      </c>
      <c r="BF1536">
        <v>0</v>
      </c>
      <c r="BG1536">
        <v>0</v>
      </c>
      <c r="BH1536">
        <v>1000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"17:51:05.934"</f>
        <v>17:51:05.934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341</v>
      </c>
      <c r="CR1536">
        <v>0</v>
      </c>
      <c r="CW1536">
        <v>125945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"10/21/2020 17:50:58.020"</f>
        <v>10/21/2020 17:50:58.020</v>
      </c>
      <c r="C1537" t="str">
        <f t="shared" si="110"/>
        <v>FFDFD3C0</v>
      </c>
      <c r="D1537" t="s">
        <v>128</v>
      </c>
      <c r="E1537">
        <v>9</v>
      </c>
      <c r="H1537">
        <v>257</v>
      </c>
      <c r="I1537" t="s">
        <v>129</v>
      </c>
      <c r="J1537" t="s">
        <v>126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112"/>
        <v>17:51:05.930</v>
      </c>
      <c r="T1537" t="str">
        <f t="shared" si="112"/>
        <v>17:51:05.930</v>
      </c>
      <c r="U1537" t="str">
        <f t="shared" si="109"/>
        <v>A3E2C2</v>
      </c>
      <c r="V1537">
        <v>0</v>
      </c>
      <c r="W1537">
        <v>0</v>
      </c>
      <c r="X1537">
        <v>1</v>
      </c>
      <c r="Z1537">
        <v>0</v>
      </c>
      <c r="AA1537">
        <v>10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1</v>
      </c>
      <c r="AH1537">
        <v>0</v>
      </c>
      <c r="AI1537" t="s">
        <v>696</v>
      </c>
      <c r="AJ1537">
        <v>30.339023999999998</v>
      </c>
      <c r="AK1537" t="s">
        <v>692</v>
      </c>
      <c r="AL1537">
        <v>-89.867456000000004</v>
      </c>
      <c r="AM1537">
        <v>100</v>
      </c>
      <c r="AN1537">
        <v>1000</v>
      </c>
      <c r="AO1537" t="s">
        <v>118</v>
      </c>
      <c r="AP1537">
        <v>-2</v>
      </c>
      <c r="AQ1537">
        <v>134</v>
      </c>
      <c r="AR1537">
        <v>-320</v>
      </c>
      <c r="AZ1537">
        <v>1200</v>
      </c>
      <c r="BA1537">
        <v>1</v>
      </c>
      <c r="BB1537" t="str">
        <f t="shared" si="111"/>
        <v xml:space="preserve">N35DC   </v>
      </c>
      <c r="BC1537">
        <v>1</v>
      </c>
      <c r="BE1537">
        <v>0</v>
      </c>
      <c r="BF1537">
        <v>0</v>
      </c>
      <c r="BG1537">
        <v>0</v>
      </c>
      <c r="BH1537">
        <v>1000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>"17:51:05.934"</f>
        <v>17:51:05.934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341</v>
      </c>
      <c r="CR1537">
        <v>0</v>
      </c>
      <c r="CW1537">
        <v>125945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"10/21/2020 17:50:58.020"</f>
        <v>10/21/2020 17:50:58.020</v>
      </c>
      <c r="C1538" t="str">
        <f t="shared" si="110"/>
        <v>FFDFD3C0</v>
      </c>
      <c r="D1538" t="s">
        <v>130</v>
      </c>
      <c r="E1538">
        <v>3</v>
      </c>
      <c r="F1538">
        <v>2003</v>
      </c>
      <c r="G1538" t="s">
        <v>131</v>
      </c>
      <c r="J1538" t="s">
        <v>132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112"/>
        <v>17:51:05.930</v>
      </c>
      <c r="T1538" t="str">
        <f t="shared" si="112"/>
        <v>17:51:05.930</v>
      </c>
      <c r="U1538" t="str">
        <f t="shared" ref="U1538:U1601" si="113">"A3E2C2"</f>
        <v>A3E2C2</v>
      </c>
      <c r="V1538">
        <v>0</v>
      </c>
      <c r="W1538">
        <v>0</v>
      </c>
      <c r="X1538">
        <v>1</v>
      </c>
      <c r="Z1538">
        <v>0</v>
      </c>
      <c r="AA1538">
        <v>10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1</v>
      </c>
      <c r="AH1538">
        <v>0</v>
      </c>
      <c r="AI1538" t="s">
        <v>696</v>
      </c>
      <c r="AJ1538">
        <v>30.339023999999998</v>
      </c>
      <c r="AK1538" t="s">
        <v>692</v>
      </c>
      <c r="AL1538">
        <v>-89.867456000000004</v>
      </c>
      <c r="AM1538">
        <v>100</v>
      </c>
      <c r="AN1538">
        <v>1000</v>
      </c>
      <c r="AO1538" t="s">
        <v>118</v>
      </c>
      <c r="AP1538">
        <v>-2</v>
      </c>
      <c r="AQ1538">
        <v>134</v>
      </c>
      <c r="AR1538">
        <v>-320</v>
      </c>
      <c r="AZ1538">
        <v>1200</v>
      </c>
      <c r="BA1538">
        <v>1</v>
      </c>
      <c r="BB1538" t="str">
        <f t="shared" si="111"/>
        <v xml:space="preserve">N35DC   </v>
      </c>
      <c r="BC1538">
        <v>1</v>
      </c>
      <c r="BE1538">
        <v>0</v>
      </c>
      <c r="BF1538">
        <v>0</v>
      </c>
      <c r="BG1538">
        <v>0</v>
      </c>
      <c r="BH1538">
        <v>1000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>"17:51:05.934"</f>
        <v>17:51:05.934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341</v>
      </c>
      <c r="CR1538">
        <v>0</v>
      </c>
      <c r="CW1538">
        <v>125945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"10/21/2020 17:50:58.020"</f>
        <v>10/21/2020 17:50:58.020</v>
      </c>
      <c r="C1539" t="str">
        <f t="shared" si="110"/>
        <v>FFDFD3C0</v>
      </c>
      <c r="D1539" t="s">
        <v>124</v>
      </c>
      <c r="E1539">
        <v>2</v>
      </c>
      <c r="H1539">
        <v>14</v>
      </c>
      <c r="I1539" t="s">
        <v>125</v>
      </c>
      <c r="J1539" t="s">
        <v>126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112"/>
        <v>17:51:05.930</v>
      </c>
      <c r="T1539" t="str">
        <f t="shared" si="112"/>
        <v>17:51:05.930</v>
      </c>
      <c r="U1539" t="str">
        <f t="shared" si="113"/>
        <v>A3E2C2</v>
      </c>
      <c r="V1539">
        <v>0</v>
      </c>
      <c r="W1539">
        <v>0</v>
      </c>
      <c r="X1539">
        <v>1</v>
      </c>
      <c r="Z1539">
        <v>0</v>
      </c>
      <c r="AA1539">
        <v>10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1</v>
      </c>
      <c r="AH1539">
        <v>0</v>
      </c>
      <c r="AI1539" t="s">
        <v>696</v>
      </c>
      <c r="AJ1539">
        <v>30.339023999999998</v>
      </c>
      <c r="AK1539" t="s">
        <v>692</v>
      </c>
      <c r="AL1539">
        <v>-89.867456000000004</v>
      </c>
      <c r="AM1539">
        <v>100</v>
      </c>
      <c r="AN1539">
        <v>1000</v>
      </c>
      <c r="AO1539" t="s">
        <v>118</v>
      </c>
      <c r="AP1539">
        <v>-2</v>
      </c>
      <c r="AQ1539">
        <v>134</v>
      </c>
      <c r="AR1539">
        <v>-320</v>
      </c>
      <c r="AZ1539">
        <v>1200</v>
      </c>
      <c r="BA1539">
        <v>1</v>
      </c>
      <c r="BB1539" t="str">
        <f t="shared" si="111"/>
        <v xml:space="preserve">N35DC   </v>
      </c>
      <c r="BC1539">
        <v>1</v>
      </c>
      <c r="BE1539">
        <v>0</v>
      </c>
      <c r="BF1539">
        <v>0</v>
      </c>
      <c r="BG1539">
        <v>0</v>
      </c>
      <c r="BH1539">
        <v>1000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>"17:51:05.934"</f>
        <v>17:51:05.934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6</v>
      </c>
      <c r="CP1539" t="s">
        <v>119</v>
      </c>
      <c r="CQ1539">
        <v>341</v>
      </c>
      <c r="CR1539">
        <v>0</v>
      </c>
      <c r="CW1539">
        <v>125945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"10/21/2020 17:50:58.930"</f>
        <v>10/21/2020 17:50:58.930</v>
      </c>
      <c r="C1540" t="str">
        <f t="shared" si="110"/>
        <v>FFDFD3C0</v>
      </c>
      <c r="D1540" t="s">
        <v>113</v>
      </c>
      <c r="E1540">
        <v>4</v>
      </c>
      <c r="H1540">
        <v>162</v>
      </c>
      <c r="I1540" t="s">
        <v>114</v>
      </c>
      <c r="J1540" t="s">
        <v>115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ref="S1540:T1544" si="114">"17:51:06.844"</f>
        <v>17:51:06.844</v>
      </c>
      <c r="T1540" t="str">
        <f t="shared" si="114"/>
        <v>17:51:06.844</v>
      </c>
      <c r="U1540" t="str">
        <f t="shared" si="113"/>
        <v>A3E2C2</v>
      </c>
      <c r="V1540">
        <v>0</v>
      </c>
      <c r="W1540">
        <v>0</v>
      </c>
      <c r="X1540">
        <v>1</v>
      </c>
      <c r="Z1540">
        <v>0</v>
      </c>
      <c r="AA1540">
        <v>10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1</v>
      </c>
      <c r="AH1540">
        <v>0</v>
      </c>
      <c r="AI1540" t="s">
        <v>697</v>
      </c>
      <c r="AJ1540">
        <v>30.339561</v>
      </c>
      <c r="AK1540" t="s">
        <v>692</v>
      </c>
      <c r="AL1540">
        <v>-89.867456000000004</v>
      </c>
      <c r="AM1540">
        <v>100</v>
      </c>
      <c r="AN1540">
        <v>900</v>
      </c>
      <c r="AO1540" t="s">
        <v>118</v>
      </c>
      <c r="AP1540">
        <v>-2</v>
      </c>
      <c r="AQ1540">
        <v>134</v>
      </c>
      <c r="AR1540">
        <v>-320</v>
      </c>
      <c r="AZ1540">
        <v>1200</v>
      </c>
      <c r="BA1540">
        <v>1</v>
      </c>
      <c r="BB1540" t="str">
        <f t="shared" si="111"/>
        <v xml:space="preserve">N35DC   </v>
      </c>
      <c r="BC1540">
        <v>1</v>
      </c>
      <c r="BE1540">
        <v>0</v>
      </c>
      <c r="BF1540">
        <v>0</v>
      </c>
      <c r="BG1540">
        <v>0</v>
      </c>
      <c r="BH1540">
        <v>1075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>"17:51:06.849"</f>
        <v>17:51:06.849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6</v>
      </c>
      <c r="CP1540" t="s">
        <v>119</v>
      </c>
      <c r="CQ1540">
        <v>341</v>
      </c>
      <c r="CR1540">
        <v>0</v>
      </c>
      <c r="CW1540">
        <v>126585</v>
      </c>
      <c r="CY1540">
        <v>1</v>
      </c>
      <c r="CZ1540">
        <v>0</v>
      </c>
      <c r="DA1540">
        <v>0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"10/21/2020 17:50:58.930"</f>
        <v>10/21/2020 17:50:58.930</v>
      </c>
      <c r="C1541" t="str">
        <f t="shared" si="110"/>
        <v>FFDFD3C0</v>
      </c>
      <c r="D1541" t="s">
        <v>133</v>
      </c>
      <c r="E1541">
        <v>1</v>
      </c>
      <c r="F1541">
        <v>1001</v>
      </c>
      <c r="G1541" t="s">
        <v>114</v>
      </c>
      <c r="J1541" t="s">
        <v>134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114"/>
        <v>17:51:06.844</v>
      </c>
      <c r="T1541" t="str">
        <f t="shared" si="114"/>
        <v>17:51:06.844</v>
      </c>
      <c r="U1541" t="str">
        <f t="shared" si="113"/>
        <v>A3E2C2</v>
      </c>
      <c r="V1541">
        <v>0</v>
      </c>
      <c r="W1541">
        <v>0</v>
      </c>
      <c r="X1541">
        <v>1</v>
      </c>
      <c r="Z1541">
        <v>0</v>
      </c>
      <c r="AA1541">
        <v>10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1</v>
      </c>
      <c r="AH1541">
        <v>0</v>
      </c>
      <c r="AI1541" t="s">
        <v>697</v>
      </c>
      <c r="AJ1541">
        <v>30.339561</v>
      </c>
      <c r="AK1541" t="s">
        <v>692</v>
      </c>
      <c r="AL1541">
        <v>-89.867456000000004</v>
      </c>
      <c r="AM1541">
        <v>100</v>
      </c>
      <c r="AN1541">
        <v>900</v>
      </c>
      <c r="AO1541" t="s">
        <v>118</v>
      </c>
      <c r="AP1541">
        <v>-2</v>
      </c>
      <c r="AQ1541">
        <v>134</v>
      </c>
      <c r="AR1541">
        <v>-320</v>
      </c>
      <c r="AZ1541">
        <v>1200</v>
      </c>
      <c r="BA1541">
        <v>1</v>
      </c>
      <c r="BB1541" t="str">
        <f t="shared" si="111"/>
        <v xml:space="preserve">N35DC   </v>
      </c>
      <c r="BC1541">
        <v>1</v>
      </c>
      <c r="BE1541">
        <v>0</v>
      </c>
      <c r="BF1541">
        <v>0</v>
      </c>
      <c r="BG1541">
        <v>0</v>
      </c>
      <c r="BH1541">
        <v>1075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>"17:51:06.849"</f>
        <v>17:51:06.849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6</v>
      </c>
      <c r="CP1541" t="s">
        <v>119</v>
      </c>
      <c r="CQ1541">
        <v>341</v>
      </c>
      <c r="CR1541">
        <v>0</v>
      </c>
      <c r="CW1541">
        <v>126585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"10/21/2020 17:50:58.930"</f>
        <v>10/21/2020 17:50:58.930</v>
      </c>
      <c r="C1542" t="str">
        <f t="shared" si="110"/>
        <v>FFDFD3C0</v>
      </c>
      <c r="D1542" t="s">
        <v>128</v>
      </c>
      <c r="E1542">
        <v>9</v>
      </c>
      <c r="H1542">
        <v>257</v>
      </c>
      <c r="I1542" t="s">
        <v>129</v>
      </c>
      <c r="J1542" t="s">
        <v>126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114"/>
        <v>17:51:06.844</v>
      </c>
      <c r="T1542" t="str">
        <f t="shared" si="114"/>
        <v>17:51:06.844</v>
      </c>
      <c r="U1542" t="str">
        <f t="shared" si="113"/>
        <v>A3E2C2</v>
      </c>
      <c r="V1542">
        <v>0</v>
      </c>
      <c r="W1542">
        <v>0</v>
      </c>
      <c r="X1542">
        <v>1</v>
      </c>
      <c r="Z1542">
        <v>0</v>
      </c>
      <c r="AA1542">
        <v>10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1</v>
      </c>
      <c r="AH1542">
        <v>0</v>
      </c>
      <c r="AI1542" t="s">
        <v>697</v>
      </c>
      <c r="AJ1542">
        <v>30.339561</v>
      </c>
      <c r="AK1542" t="s">
        <v>692</v>
      </c>
      <c r="AL1542">
        <v>-89.867456000000004</v>
      </c>
      <c r="AM1542">
        <v>100</v>
      </c>
      <c r="AN1542">
        <v>900</v>
      </c>
      <c r="AO1542" t="s">
        <v>118</v>
      </c>
      <c r="AP1542">
        <v>-2</v>
      </c>
      <c r="AQ1542">
        <v>134</v>
      </c>
      <c r="AR1542">
        <v>-320</v>
      </c>
      <c r="AZ1542">
        <v>1200</v>
      </c>
      <c r="BA1542">
        <v>1</v>
      </c>
      <c r="BB1542" t="str">
        <f t="shared" si="111"/>
        <v xml:space="preserve">N35DC   </v>
      </c>
      <c r="BC1542">
        <v>1</v>
      </c>
      <c r="BE1542">
        <v>0</v>
      </c>
      <c r="BF1542">
        <v>0</v>
      </c>
      <c r="BG1542">
        <v>0</v>
      </c>
      <c r="BH1542">
        <v>1075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>"17:51:06.849"</f>
        <v>17:51:06.849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341</v>
      </c>
      <c r="CR1542">
        <v>0</v>
      </c>
      <c r="CW1542">
        <v>126585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"10/21/2020 17:50:58.930"</f>
        <v>10/21/2020 17:50:58.930</v>
      </c>
      <c r="C1543" t="str">
        <f t="shared" si="110"/>
        <v>FFDFD3C0</v>
      </c>
      <c r="D1543" t="s">
        <v>130</v>
      </c>
      <c r="E1543">
        <v>3</v>
      </c>
      <c r="F1543">
        <v>2003</v>
      </c>
      <c r="G1543" t="s">
        <v>131</v>
      </c>
      <c r="J1543" t="s">
        <v>132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114"/>
        <v>17:51:06.844</v>
      </c>
      <c r="T1543" t="str">
        <f t="shared" si="114"/>
        <v>17:51:06.844</v>
      </c>
      <c r="U1543" t="str">
        <f t="shared" si="113"/>
        <v>A3E2C2</v>
      </c>
      <c r="V1543">
        <v>0</v>
      </c>
      <c r="W1543">
        <v>0</v>
      </c>
      <c r="X1543">
        <v>1</v>
      </c>
      <c r="Z1543">
        <v>0</v>
      </c>
      <c r="AA1543">
        <v>10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1</v>
      </c>
      <c r="AH1543">
        <v>0</v>
      </c>
      <c r="AI1543" t="s">
        <v>697</v>
      </c>
      <c r="AJ1543">
        <v>30.339561</v>
      </c>
      <c r="AK1543" t="s">
        <v>692</v>
      </c>
      <c r="AL1543">
        <v>-89.867456000000004</v>
      </c>
      <c r="AM1543">
        <v>100</v>
      </c>
      <c r="AN1543">
        <v>900</v>
      </c>
      <c r="AO1543" t="s">
        <v>118</v>
      </c>
      <c r="AP1543">
        <v>-2</v>
      </c>
      <c r="AQ1543">
        <v>134</v>
      </c>
      <c r="AR1543">
        <v>-320</v>
      </c>
      <c r="AZ1543">
        <v>1200</v>
      </c>
      <c r="BA1543">
        <v>1</v>
      </c>
      <c r="BB1543" t="str">
        <f t="shared" si="111"/>
        <v xml:space="preserve">N35DC   </v>
      </c>
      <c r="BC1543">
        <v>1</v>
      </c>
      <c r="BE1543">
        <v>0</v>
      </c>
      <c r="BF1543">
        <v>0</v>
      </c>
      <c r="BG1543">
        <v>0</v>
      </c>
      <c r="BH1543">
        <v>1075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>"17:51:06.849"</f>
        <v>17:51:06.849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341</v>
      </c>
      <c r="CR1543">
        <v>0</v>
      </c>
      <c r="CW1543">
        <v>126585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"10/21/2020 17:50:58.930"</f>
        <v>10/21/2020 17:50:58.930</v>
      </c>
      <c r="C1544" t="str">
        <f t="shared" si="110"/>
        <v>FFDFD3C0</v>
      </c>
      <c r="D1544" t="s">
        <v>124</v>
      </c>
      <c r="E1544">
        <v>2</v>
      </c>
      <c r="H1544">
        <v>14</v>
      </c>
      <c r="I1544" t="s">
        <v>125</v>
      </c>
      <c r="J1544" t="s">
        <v>126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114"/>
        <v>17:51:06.844</v>
      </c>
      <c r="T1544" t="str">
        <f t="shared" si="114"/>
        <v>17:51:06.844</v>
      </c>
      <c r="U1544" t="str">
        <f t="shared" si="113"/>
        <v>A3E2C2</v>
      </c>
      <c r="V1544">
        <v>0</v>
      </c>
      <c r="W1544">
        <v>0</v>
      </c>
      <c r="X1544">
        <v>1</v>
      </c>
      <c r="Z1544">
        <v>0</v>
      </c>
      <c r="AA1544">
        <v>10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1</v>
      </c>
      <c r="AH1544">
        <v>0</v>
      </c>
      <c r="AI1544" t="s">
        <v>697</v>
      </c>
      <c r="AJ1544">
        <v>30.339561</v>
      </c>
      <c r="AK1544" t="s">
        <v>692</v>
      </c>
      <c r="AL1544">
        <v>-89.867456000000004</v>
      </c>
      <c r="AM1544">
        <v>100</v>
      </c>
      <c r="AN1544">
        <v>900</v>
      </c>
      <c r="AO1544" t="s">
        <v>118</v>
      </c>
      <c r="AP1544">
        <v>-2</v>
      </c>
      <c r="AQ1544">
        <v>134</v>
      </c>
      <c r="AR1544">
        <v>-320</v>
      </c>
      <c r="AZ1544">
        <v>1200</v>
      </c>
      <c r="BA1544">
        <v>1</v>
      </c>
      <c r="BB1544" t="str">
        <f t="shared" si="111"/>
        <v xml:space="preserve">N35DC   </v>
      </c>
      <c r="BC1544">
        <v>1</v>
      </c>
      <c r="BE1544">
        <v>0</v>
      </c>
      <c r="BF1544">
        <v>0</v>
      </c>
      <c r="BG1544">
        <v>0</v>
      </c>
      <c r="BH1544">
        <v>1075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>"17:51:06.849"</f>
        <v>17:51:06.849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341</v>
      </c>
      <c r="CR1544">
        <v>0</v>
      </c>
      <c r="CW1544">
        <v>126585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"10/21/2020 17:50:59.951"</f>
        <v>10/21/2020 17:50:59.951</v>
      </c>
      <c r="C1545" t="str">
        <f t="shared" si="110"/>
        <v>FFDFD3C0</v>
      </c>
      <c r="D1545" t="s">
        <v>128</v>
      </c>
      <c r="E1545">
        <v>9</v>
      </c>
      <c r="H1545">
        <v>257</v>
      </c>
      <c r="I1545" t="s">
        <v>129</v>
      </c>
      <c r="J1545" t="s">
        <v>126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ref="S1545:T1549" si="115">"17:51:07.867"</f>
        <v>17:51:07.867</v>
      </c>
      <c r="T1545" t="str">
        <f t="shared" si="115"/>
        <v>17:51:07.867</v>
      </c>
      <c r="U1545" t="str">
        <f t="shared" si="113"/>
        <v>A3E2C2</v>
      </c>
      <c r="V1545">
        <v>0</v>
      </c>
      <c r="W1545">
        <v>0</v>
      </c>
      <c r="X1545">
        <v>1</v>
      </c>
      <c r="Z1545">
        <v>0</v>
      </c>
      <c r="AA1545">
        <v>10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1</v>
      </c>
      <c r="AH1545">
        <v>0</v>
      </c>
      <c r="AI1545" t="s">
        <v>698</v>
      </c>
      <c r="AJ1545">
        <v>30.340226000000001</v>
      </c>
      <c r="AK1545" t="s">
        <v>692</v>
      </c>
      <c r="AL1545">
        <v>-89.867456000000004</v>
      </c>
      <c r="AM1545">
        <v>100</v>
      </c>
      <c r="AN1545">
        <v>900</v>
      </c>
      <c r="AO1545" t="s">
        <v>118</v>
      </c>
      <c r="AP1545">
        <v>-1</v>
      </c>
      <c r="AQ1545">
        <v>134</v>
      </c>
      <c r="AR1545">
        <v>-320</v>
      </c>
      <c r="AZ1545">
        <v>1200</v>
      </c>
      <c r="BA1545">
        <v>1</v>
      </c>
      <c r="BB1545" t="str">
        <f t="shared" si="111"/>
        <v xml:space="preserve">N35DC   </v>
      </c>
      <c r="BC1545">
        <v>1</v>
      </c>
      <c r="BE1545">
        <v>0</v>
      </c>
      <c r="BF1545">
        <v>0</v>
      </c>
      <c r="BG1545">
        <v>0</v>
      </c>
      <c r="BH1545">
        <v>975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>"17:51:07.869"</f>
        <v>17:51:07.869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341</v>
      </c>
      <c r="CR1545">
        <v>0</v>
      </c>
      <c r="CW1545">
        <v>127277</v>
      </c>
      <c r="CY1545">
        <v>1</v>
      </c>
      <c r="CZ1545">
        <v>0</v>
      </c>
      <c r="DA1545">
        <v>0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"10/21/2020 17:50:59.951"</f>
        <v>10/21/2020 17:50:59.951</v>
      </c>
      <c r="C1546" t="str">
        <f t="shared" ref="C1546:C1609" si="116">"FFDFD3C0"</f>
        <v>FFDFD3C0</v>
      </c>
      <c r="D1546" t="s">
        <v>130</v>
      </c>
      <c r="E1546">
        <v>3</v>
      </c>
      <c r="F1546">
        <v>2003</v>
      </c>
      <c r="G1546" t="s">
        <v>131</v>
      </c>
      <c r="J1546" t="s">
        <v>132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115"/>
        <v>17:51:07.867</v>
      </c>
      <c r="T1546" t="str">
        <f t="shared" si="115"/>
        <v>17:51:07.867</v>
      </c>
      <c r="U1546" t="str">
        <f t="shared" si="113"/>
        <v>A3E2C2</v>
      </c>
      <c r="V1546">
        <v>0</v>
      </c>
      <c r="W1546">
        <v>0</v>
      </c>
      <c r="X1546">
        <v>1</v>
      </c>
      <c r="Z1546">
        <v>0</v>
      </c>
      <c r="AA1546">
        <v>10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1</v>
      </c>
      <c r="AH1546">
        <v>0</v>
      </c>
      <c r="AI1546" t="s">
        <v>698</v>
      </c>
      <c r="AJ1546">
        <v>30.340226000000001</v>
      </c>
      <c r="AK1546" t="s">
        <v>692</v>
      </c>
      <c r="AL1546">
        <v>-89.867456000000004</v>
      </c>
      <c r="AM1546">
        <v>100</v>
      </c>
      <c r="AN1546">
        <v>900</v>
      </c>
      <c r="AO1546" t="s">
        <v>118</v>
      </c>
      <c r="AP1546">
        <v>-1</v>
      </c>
      <c r="AQ1546">
        <v>134</v>
      </c>
      <c r="AR1546">
        <v>-320</v>
      </c>
      <c r="AZ1546">
        <v>1200</v>
      </c>
      <c r="BA1546">
        <v>1</v>
      </c>
      <c r="BB1546" t="str">
        <f t="shared" ref="BB1546:BB1609" si="117">"N35DC   "</f>
        <v xml:space="preserve">N35DC   </v>
      </c>
      <c r="BC1546">
        <v>1</v>
      </c>
      <c r="BE1546">
        <v>0</v>
      </c>
      <c r="BF1546">
        <v>0</v>
      </c>
      <c r="BG1546">
        <v>0</v>
      </c>
      <c r="BH1546">
        <v>975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>"17:51:07.869"</f>
        <v>17:51:07.869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341</v>
      </c>
      <c r="CR1546">
        <v>0</v>
      </c>
      <c r="CW1546">
        <v>127277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"10/21/2020 17:50:59.951"</f>
        <v>10/21/2020 17:50:59.951</v>
      </c>
      <c r="C1547" t="str">
        <f t="shared" si="116"/>
        <v>FFDFD3C0</v>
      </c>
      <c r="D1547" t="s">
        <v>124</v>
      </c>
      <c r="E1547">
        <v>2</v>
      </c>
      <c r="H1547">
        <v>14</v>
      </c>
      <c r="I1547" t="s">
        <v>125</v>
      </c>
      <c r="J1547" t="s">
        <v>126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115"/>
        <v>17:51:07.867</v>
      </c>
      <c r="T1547" t="str">
        <f t="shared" si="115"/>
        <v>17:51:07.867</v>
      </c>
      <c r="U1547" t="str">
        <f t="shared" si="113"/>
        <v>A3E2C2</v>
      </c>
      <c r="V1547">
        <v>0</v>
      </c>
      <c r="W1547">
        <v>0</v>
      </c>
      <c r="X1547">
        <v>1</v>
      </c>
      <c r="Z1547">
        <v>0</v>
      </c>
      <c r="AA1547">
        <v>10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1</v>
      </c>
      <c r="AH1547">
        <v>0</v>
      </c>
      <c r="AI1547" t="s">
        <v>698</v>
      </c>
      <c r="AJ1547">
        <v>30.340226000000001</v>
      </c>
      <c r="AK1547" t="s">
        <v>692</v>
      </c>
      <c r="AL1547">
        <v>-89.867456000000004</v>
      </c>
      <c r="AM1547">
        <v>100</v>
      </c>
      <c r="AN1547">
        <v>900</v>
      </c>
      <c r="AO1547" t="s">
        <v>118</v>
      </c>
      <c r="AP1547">
        <v>-1</v>
      </c>
      <c r="AQ1547">
        <v>134</v>
      </c>
      <c r="AR1547">
        <v>-320</v>
      </c>
      <c r="AZ1547">
        <v>1200</v>
      </c>
      <c r="BA1547">
        <v>1</v>
      </c>
      <c r="BB1547" t="str">
        <f t="shared" si="117"/>
        <v xml:space="preserve">N35DC   </v>
      </c>
      <c r="BC1547">
        <v>1</v>
      </c>
      <c r="BE1547">
        <v>0</v>
      </c>
      <c r="BF1547">
        <v>0</v>
      </c>
      <c r="BG1547">
        <v>0</v>
      </c>
      <c r="BH1547">
        <v>975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>"17:51:07.869"</f>
        <v>17:51:07.869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341</v>
      </c>
      <c r="CR1547">
        <v>0</v>
      </c>
      <c r="CW1547">
        <v>127277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"10/21/2020 17:50:59.951"</f>
        <v>10/21/2020 17:50:59.951</v>
      </c>
      <c r="C1548" t="str">
        <f t="shared" si="116"/>
        <v>FFDFD3C0</v>
      </c>
      <c r="D1548" t="s">
        <v>113</v>
      </c>
      <c r="E1548">
        <v>4</v>
      </c>
      <c r="H1548">
        <v>162</v>
      </c>
      <c r="I1548" t="s">
        <v>114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115"/>
        <v>17:51:07.867</v>
      </c>
      <c r="T1548" t="str">
        <f t="shared" si="115"/>
        <v>17:51:07.867</v>
      </c>
      <c r="U1548" t="str">
        <f t="shared" si="113"/>
        <v>A3E2C2</v>
      </c>
      <c r="V1548">
        <v>0</v>
      </c>
      <c r="W1548">
        <v>0</v>
      </c>
      <c r="X1548">
        <v>1</v>
      </c>
      <c r="Z1548">
        <v>0</v>
      </c>
      <c r="AA1548">
        <v>10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1</v>
      </c>
      <c r="AH1548">
        <v>0</v>
      </c>
      <c r="AI1548" t="s">
        <v>698</v>
      </c>
      <c r="AJ1548">
        <v>30.340226000000001</v>
      </c>
      <c r="AK1548" t="s">
        <v>692</v>
      </c>
      <c r="AL1548">
        <v>-89.867456000000004</v>
      </c>
      <c r="AM1548">
        <v>100</v>
      </c>
      <c r="AN1548">
        <v>900</v>
      </c>
      <c r="AO1548" t="s">
        <v>118</v>
      </c>
      <c r="AP1548">
        <v>-1</v>
      </c>
      <c r="AQ1548">
        <v>134</v>
      </c>
      <c r="AR1548">
        <v>-320</v>
      </c>
      <c r="AZ1548">
        <v>1200</v>
      </c>
      <c r="BA1548">
        <v>1</v>
      </c>
      <c r="BB1548" t="str">
        <f t="shared" si="117"/>
        <v xml:space="preserve">N35DC   </v>
      </c>
      <c r="BC1548">
        <v>1</v>
      </c>
      <c r="BE1548">
        <v>0</v>
      </c>
      <c r="BF1548">
        <v>0</v>
      </c>
      <c r="BG1548">
        <v>0</v>
      </c>
      <c r="BH1548">
        <v>975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>"17:51:07.869"</f>
        <v>17:51:07.869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341</v>
      </c>
      <c r="CR1548">
        <v>0</v>
      </c>
      <c r="CW1548">
        <v>127277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"10/21/2020 17:50:59.951"</f>
        <v>10/21/2020 17:50:59.951</v>
      </c>
      <c r="C1549" t="str">
        <f t="shared" si="116"/>
        <v>FFDFD3C0</v>
      </c>
      <c r="D1549" t="s">
        <v>133</v>
      </c>
      <c r="E1549">
        <v>1</v>
      </c>
      <c r="F1549">
        <v>1001</v>
      </c>
      <c r="G1549" t="s">
        <v>114</v>
      </c>
      <c r="J1549" t="s">
        <v>134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115"/>
        <v>17:51:07.867</v>
      </c>
      <c r="T1549" t="str">
        <f t="shared" si="115"/>
        <v>17:51:07.867</v>
      </c>
      <c r="U1549" t="str">
        <f t="shared" si="113"/>
        <v>A3E2C2</v>
      </c>
      <c r="V1549">
        <v>0</v>
      </c>
      <c r="W1549">
        <v>0</v>
      </c>
      <c r="X1549">
        <v>1</v>
      </c>
      <c r="Z1549">
        <v>0</v>
      </c>
      <c r="AA1549">
        <v>10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1</v>
      </c>
      <c r="AH1549">
        <v>0</v>
      </c>
      <c r="AI1549" t="s">
        <v>698</v>
      </c>
      <c r="AJ1549">
        <v>30.340226000000001</v>
      </c>
      <c r="AK1549" t="s">
        <v>692</v>
      </c>
      <c r="AL1549">
        <v>-89.867456000000004</v>
      </c>
      <c r="AM1549">
        <v>100</v>
      </c>
      <c r="AN1549">
        <v>900</v>
      </c>
      <c r="AO1549" t="s">
        <v>118</v>
      </c>
      <c r="AP1549">
        <v>-1</v>
      </c>
      <c r="AQ1549">
        <v>134</v>
      </c>
      <c r="AR1549">
        <v>-320</v>
      </c>
      <c r="AZ1549">
        <v>1200</v>
      </c>
      <c r="BA1549">
        <v>1</v>
      </c>
      <c r="BB1549" t="str">
        <f t="shared" si="117"/>
        <v xml:space="preserve">N35DC   </v>
      </c>
      <c r="BC1549">
        <v>1</v>
      </c>
      <c r="BE1549">
        <v>0</v>
      </c>
      <c r="BF1549">
        <v>0</v>
      </c>
      <c r="BG1549">
        <v>0</v>
      </c>
      <c r="BH1549">
        <v>975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>"17:51:07.869"</f>
        <v>17:51:07.869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341</v>
      </c>
      <c r="CR1549">
        <v>0</v>
      </c>
      <c r="CW1549">
        <v>127277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"10/21/2020 17:51:02.923"</f>
        <v>10/21/2020 17:51:02.923</v>
      </c>
      <c r="C1550" t="str">
        <f t="shared" si="116"/>
        <v>FFDFD3C0</v>
      </c>
      <c r="D1550" t="s">
        <v>113</v>
      </c>
      <c r="E1550">
        <v>4</v>
      </c>
      <c r="H1550">
        <v>162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"17:51:10.867"</f>
        <v>17:51:10.867</v>
      </c>
      <c r="T1550" t="str">
        <f>"17:51:10.767"</f>
        <v>17:51:10.767</v>
      </c>
      <c r="U1550" t="str">
        <f t="shared" si="113"/>
        <v>A3E2C2</v>
      </c>
      <c r="V1550">
        <v>0</v>
      </c>
      <c r="W1550">
        <v>0</v>
      </c>
      <c r="X1550">
        <v>1</v>
      </c>
      <c r="Z1550">
        <v>0</v>
      </c>
      <c r="AA1550">
        <v>10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1</v>
      </c>
      <c r="AH1550">
        <v>0</v>
      </c>
      <c r="AI1550" t="s">
        <v>699</v>
      </c>
      <c r="AJ1550">
        <v>30.34205</v>
      </c>
      <c r="AK1550" t="s">
        <v>690</v>
      </c>
      <c r="AL1550">
        <v>-89.867412999999999</v>
      </c>
      <c r="AM1550">
        <v>100</v>
      </c>
      <c r="AN1550">
        <v>900</v>
      </c>
      <c r="AO1550" t="s">
        <v>118</v>
      </c>
      <c r="AP1550">
        <v>8</v>
      </c>
      <c r="AQ1550">
        <v>132</v>
      </c>
      <c r="AR1550">
        <v>-384</v>
      </c>
      <c r="AZ1550">
        <v>1200</v>
      </c>
      <c r="BA1550">
        <v>1</v>
      </c>
      <c r="BB1550" t="str">
        <f t="shared" si="117"/>
        <v xml:space="preserve">N35DC   </v>
      </c>
      <c r="BC1550">
        <v>1</v>
      </c>
      <c r="BE1550">
        <v>0</v>
      </c>
      <c r="BF1550">
        <v>0</v>
      </c>
      <c r="BG1550">
        <v>0</v>
      </c>
      <c r="BH1550">
        <v>975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>"17:51:10.868"</f>
        <v>17:51:10.868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5</v>
      </c>
      <c r="CP1550" t="s">
        <v>119</v>
      </c>
      <c r="CQ1550">
        <v>16</v>
      </c>
      <c r="CR1550">
        <v>3</v>
      </c>
      <c r="CW1550">
        <v>444127</v>
      </c>
      <c r="CY1550">
        <v>1</v>
      </c>
      <c r="CZ1550">
        <v>0</v>
      </c>
      <c r="DA1550">
        <v>0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"10/21/2020 17:51:02.923"</f>
        <v>10/21/2020 17:51:02.923</v>
      </c>
      <c r="C1551" t="str">
        <f t="shared" si="116"/>
        <v>FFDFD3C0</v>
      </c>
      <c r="D1551" t="s">
        <v>128</v>
      </c>
      <c r="E1551">
        <v>9</v>
      </c>
      <c r="H1551">
        <v>257</v>
      </c>
      <c r="I1551" t="s">
        <v>129</v>
      </c>
      <c r="J1551" t="s">
        <v>126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"17:51:10.867"</f>
        <v>17:51:10.867</v>
      </c>
      <c r="T1551" t="str">
        <f>"17:51:10.767"</f>
        <v>17:51:10.767</v>
      </c>
      <c r="U1551" t="str">
        <f t="shared" si="113"/>
        <v>A3E2C2</v>
      </c>
      <c r="V1551">
        <v>0</v>
      </c>
      <c r="W1551">
        <v>0</v>
      </c>
      <c r="X1551">
        <v>1</v>
      </c>
      <c r="Z1551">
        <v>0</v>
      </c>
      <c r="AA1551">
        <v>10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1</v>
      </c>
      <c r="AH1551">
        <v>0</v>
      </c>
      <c r="AI1551" t="s">
        <v>699</v>
      </c>
      <c r="AJ1551">
        <v>30.34205</v>
      </c>
      <c r="AK1551" t="s">
        <v>690</v>
      </c>
      <c r="AL1551">
        <v>-89.867412999999999</v>
      </c>
      <c r="AM1551">
        <v>100</v>
      </c>
      <c r="AN1551">
        <v>900</v>
      </c>
      <c r="AO1551" t="s">
        <v>118</v>
      </c>
      <c r="AP1551">
        <v>8</v>
      </c>
      <c r="AQ1551">
        <v>132</v>
      </c>
      <c r="AR1551">
        <v>-384</v>
      </c>
      <c r="AZ1551">
        <v>1200</v>
      </c>
      <c r="BA1551">
        <v>1</v>
      </c>
      <c r="BB1551" t="str">
        <f t="shared" si="117"/>
        <v xml:space="preserve">N35DC   </v>
      </c>
      <c r="BC1551">
        <v>1</v>
      </c>
      <c r="BE1551">
        <v>0</v>
      </c>
      <c r="BF1551">
        <v>0</v>
      </c>
      <c r="BG1551">
        <v>0</v>
      </c>
      <c r="BH1551">
        <v>975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>"17:51:10.868"</f>
        <v>17:51:10.868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5</v>
      </c>
      <c r="CP1551" t="s">
        <v>119</v>
      </c>
      <c r="CQ1551">
        <v>16</v>
      </c>
      <c r="CR1551">
        <v>3</v>
      </c>
      <c r="CW1551">
        <v>444127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"10/21/2020 17:51:02.923"</f>
        <v>10/21/2020 17:51:02.923</v>
      </c>
      <c r="C1552" t="str">
        <f t="shared" si="116"/>
        <v>FFDFD3C0</v>
      </c>
      <c r="D1552" t="s">
        <v>130</v>
      </c>
      <c r="E1552">
        <v>3</v>
      </c>
      <c r="F1552">
        <v>2003</v>
      </c>
      <c r="G1552" t="s">
        <v>131</v>
      </c>
      <c r="J1552" t="s">
        <v>132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"17:51:10.867"</f>
        <v>17:51:10.867</v>
      </c>
      <c r="T1552" t="str">
        <f>"17:51:10.767"</f>
        <v>17:51:10.767</v>
      </c>
      <c r="U1552" t="str">
        <f t="shared" si="113"/>
        <v>A3E2C2</v>
      </c>
      <c r="V1552">
        <v>0</v>
      </c>
      <c r="W1552">
        <v>0</v>
      </c>
      <c r="X1552">
        <v>1</v>
      </c>
      <c r="Z1552">
        <v>0</v>
      </c>
      <c r="AA1552">
        <v>10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1</v>
      </c>
      <c r="AH1552">
        <v>0</v>
      </c>
      <c r="AI1552" t="s">
        <v>699</v>
      </c>
      <c r="AJ1552">
        <v>30.34205</v>
      </c>
      <c r="AK1552" t="s">
        <v>690</v>
      </c>
      <c r="AL1552">
        <v>-89.867412999999999</v>
      </c>
      <c r="AM1552">
        <v>100</v>
      </c>
      <c r="AN1552">
        <v>900</v>
      </c>
      <c r="AO1552" t="s">
        <v>118</v>
      </c>
      <c r="AP1552">
        <v>8</v>
      </c>
      <c r="AQ1552">
        <v>132</v>
      </c>
      <c r="AR1552">
        <v>-384</v>
      </c>
      <c r="AZ1552">
        <v>1200</v>
      </c>
      <c r="BA1552">
        <v>1</v>
      </c>
      <c r="BB1552" t="str">
        <f t="shared" si="117"/>
        <v xml:space="preserve">N35DC   </v>
      </c>
      <c r="BC1552">
        <v>1</v>
      </c>
      <c r="BE1552">
        <v>0</v>
      </c>
      <c r="BF1552">
        <v>0</v>
      </c>
      <c r="BG1552">
        <v>0</v>
      </c>
      <c r="BH1552">
        <v>975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>"17:51:10.868"</f>
        <v>17:51:10.868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5</v>
      </c>
      <c r="CP1552" t="s">
        <v>119</v>
      </c>
      <c r="CQ1552">
        <v>16</v>
      </c>
      <c r="CR1552">
        <v>3</v>
      </c>
      <c r="CW1552">
        <v>444127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"10/21/2020 17:51:02.923"</f>
        <v>10/21/2020 17:51:02.923</v>
      </c>
      <c r="C1553" t="str">
        <f t="shared" si="116"/>
        <v>FFDFD3C0</v>
      </c>
      <c r="D1553" t="s">
        <v>124</v>
      </c>
      <c r="E1553">
        <v>2</v>
      </c>
      <c r="H1553">
        <v>14</v>
      </c>
      <c r="I1553" t="s">
        <v>125</v>
      </c>
      <c r="J1553" t="s">
        <v>126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"17:51:10.867"</f>
        <v>17:51:10.867</v>
      </c>
      <c r="T1553" t="str">
        <f>"17:51:10.767"</f>
        <v>17:51:10.767</v>
      </c>
      <c r="U1553" t="str">
        <f t="shared" si="113"/>
        <v>A3E2C2</v>
      </c>
      <c r="V1553">
        <v>0</v>
      </c>
      <c r="W1553">
        <v>0</v>
      </c>
      <c r="X1553">
        <v>1</v>
      </c>
      <c r="Z1553">
        <v>0</v>
      </c>
      <c r="AA1553">
        <v>10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1</v>
      </c>
      <c r="AH1553">
        <v>0</v>
      </c>
      <c r="AI1553" t="s">
        <v>699</v>
      </c>
      <c r="AJ1553">
        <v>30.34205</v>
      </c>
      <c r="AK1553" t="s">
        <v>690</v>
      </c>
      <c r="AL1553">
        <v>-89.867412999999999</v>
      </c>
      <c r="AM1553">
        <v>100</v>
      </c>
      <c r="AN1553">
        <v>900</v>
      </c>
      <c r="AO1553" t="s">
        <v>118</v>
      </c>
      <c r="AP1553">
        <v>8</v>
      </c>
      <c r="AQ1553">
        <v>132</v>
      </c>
      <c r="AR1553">
        <v>-384</v>
      </c>
      <c r="AZ1553">
        <v>1200</v>
      </c>
      <c r="BA1553">
        <v>1</v>
      </c>
      <c r="BB1553" t="str">
        <f t="shared" si="117"/>
        <v xml:space="preserve">N35DC   </v>
      </c>
      <c r="BC1553">
        <v>1</v>
      </c>
      <c r="BE1553">
        <v>0</v>
      </c>
      <c r="BF1553">
        <v>0</v>
      </c>
      <c r="BG1553">
        <v>0</v>
      </c>
      <c r="BH1553">
        <v>975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>"17:51:10.868"</f>
        <v>17:51:10.868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5</v>
      </c>
      <c r="CP1553" t="s">
        <v>119</v>
      </c>
      <c r="CQ1553">
        <v>16</v>
      </c>
      <c r="CR1553">
        <v>3</v>
      </c>
      <c r="CW1553">
        <v>444127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"10/21/2020 17:51:02.923"</f>
        <v>10/21/2020 17:51:02.923</v>
      </c>
      <c r="C1554" t="str">
        <f t="shared" si="116"/>
        <v>FFDFD3C0</v>
      </c>
      <c r="D1554" t="s">
        <v>133</v>
      </c>
      <c r="E1554">
        <v>1</v>
      </c>
      <c r="F1554">
        <v>1001</v>
      </c>
      <c r="G1554" t="s">
        <v>114</v>
      </c>
      <c r="J1554" t="s">
        <v>134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"17:51:10.867"</f>
        <v>17:51:10.867</v>
      </c>
      <c r="T1554" t="str">
        <f>"17:51:10.767"</f>
        <v>17:51:10.767</v>
      </c>
      <c r="U1554" t="str">
        <f t="shared" si="113"/>
        <v>A3E2C2</v>
      </c>
      <c r="V1554">
        <v>0</v>
      </c>
      <c r="W1554">
        <v>0</v>
      </c>
      <c r="X1554">
        <v>1</v>
      </c>
      <c r="Z1554">
        <v>0</v>
      </c>
      <c r="AA1554">
        <v>10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1</v>
      </c>
      <c r="AH1554">
        <v>0</v>
      </c>
      <c r="AI1554" t="s">
        <v>699</v>
      </c>
      <c r="AJ1554">
        <v>30.34205</v>
      </c>
      <c r="AK1554" t="s">
        <v>690</v>
      </c>
      <c r="AL1554">
        <v>-89.867412999999999</v>
      </c>
      <c r="AM1554">
        <v>100</v>
      </c>
      <c r="AN1554">
        <v>900</v>
      </c>
      <c r="AO1554" t="s">
        <v>118</v>
      </c>
      <c r="AP1554">
        <v>8</v>
      </c>
      <c r="AQ1554">
        <v>132</v>
      </c>
      <c r="AR1554">
        <v>-384</v>
      </c>
      <c r="AZ1554">
        <v>1200</v>
      </c>
      <c r="BA1554">
        <v>1</v>
      </c>
      <c r="BB1554" t="str">
        <f t="shared" si="117"/>
        <v xml:space="preserve">N35DC   </v>
      </c>
      <c r="BC1554">
        <v>1</v>
      </c>
      <c r="BE1554">
        <v>0</v>
      </c>
      <c r="BF1554">
        <v>0</v>
      </c>
      <c r="BG1554">
        <v>0</v>
      </c>
      <c r="BH1554">
        <v>975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>"17:51:10.868"</f>
        <v>17:51:10.868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5</v>
      </c>
      <c r="CP1554" t="s">
        <v>119</v>
      </c>
      <c r="CQ1554">
        <v>16</v>
      </c>
      <c r="CR1554">
        <v>3</v>
      </c>
      <c r="CW1554">
        <v>444127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"10/21/2020 17:51:03.937"</f>
        <v>10/21/2020 17:51:03.937</v>
      </c>
      <c r="C1555" t="str">
        <f t="shared" si="116"/>
        <v>FFDFD3C0</v>
      </c>
      <c r="D1555" t="s">
        <v>113</v>
      </c>
      <c r="E1555">
        <v>4</v>
      </c>
      <c r="H1555">
        <v>162</v>
      </c>
      <c r="I1555" t="s">
        <v>114</v>
      </c>
      <c r="J1555" t="s">
        <v>115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"17:51:11.867"</f>
        <v>17:51:11.867</v>
      </c>
      <c r="T1555" t="str">
        <f>"17:51:11.667"</f>
        <v>17:51:11.667</v>
      </c>
      <c r="U1555" t="str">
        <f t="shared" si="113"/>
        <v>A3E2C2</v>
      </c>
      <c r="V1555">
        <v>0</v>
      </c>
      <c r="W1555">
        <v>0</v>
      </c>
      <c r="X1555">
        <v>1</v>
      </c>
      <c r="Z1555">
        <v>0</v>
      </c>
      <c r="AA1555">
        <v>10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1</v>
      </c>
      <c r="AH1555">
        <v>0</v>
      </c>
      <c r="AI1555" t="s">
        <v>700</v>
      </c>
      <c r="AJ1555">
        <v>30.342649999999999</v>
      </c>
      <c r="AK1555" t="s">
        <v>701</v>
      </c>
      <c r="AL1555">
        <v>-89.867283999999998</v>
      </c>
      <c r="AM1555">
        <v>100</v>
      </c>
      <c r="AN1555">
        <v>900</v>
      </c>
      <c r="AO1555" t="s">
        <v>118</v>
      </c>
      <c r="AP1555">
        <v>14</v>
      </c>
      <c r="AQ1555">
        <v>132</v>
      </c>
      <c r="AR1555">
        <v>-512</v>
      </c>
      <c r="AZ1555">
        <v>1200</v>
      </c>
      <c r="BA1555">
        <v>1</v>
      </c>
      <c r="BB1555" t="str">
        <f t="shared" si="117"/>
        <v xml:space="preserve">N35DC   </v>
      </c>
      <c r="BC1555">
        <v>1</v>
      </c>
      <c r="BE1555">
        <v>0</v>
      </c>
      <c r="BF1555">
        <v>0</v>
      </c>
      <c r="BG1555">
        <v>0</v>
      </c>
      <c r="BH1555">
        <v>950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>"17:51:11.873"</f>
        <v>17:51:11.873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5</v>
      </c>
      <c r="CP1555" t="s">
        <v>119</v>
      </c>
      <c r="CQ1555">
        <v>341</v>
      </c>
      <c r="CR1555">
        <v>0</v>
      </c>
      <c r="CW1555">
        <v>130243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"10/21/2020 17:51:03.937"</f>
        <v>10/21/2020 17:51:03.937</v>
      </c>
      <c r="C1556" t="str">
        <f t="shared" si="116"/>
        <v>FFDFD3C0</v>
      </c>
      <c r="D1556" t="s">
        <v>128</v>
      </c>
      <c r="E1556">
        <v>9</v>
      </c>
      <c r="H1556">
        <v>257</v>
      </c>
      <c r="I1556" t="s">
        <v>129</v>
      </c>
      <c r="J1556" t="s">
        <v>126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"17:51:11.867"</f>
        <v>17:51:11.867</v>
      </c>
      <c r="T1556" t="str">
        <f>"17:51:11.667"</f>
        <v>17:51:11.667</v>
      </c>
      <c r="U1556" t="str">
        <f t="shared" si="113"/>
        <v>A3E2C2</v>
      </c>
      <c r="V1556">
        <v>0</v>
      </c>
      <c r="W1556">
        <v>0</v>
      </c>
      <c r="X1556">
        <v>1</v>
      </c>
      <c r="Z1556">
        <v>0</v>
      </c>
      <c r="AA1556">
        <v>10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1</v>
      </c>
      <c r="AH1556">
        <v>0</v>
      </c>
      <c r="AI1556" t="s">
        <v>700</v>
      </c>
      <c r="AJ1556">
        <v>30.342649999999999</v>
      </c>
      <c r="AK1556" t="s">
        <v>701</v>
      </c>
      <c r="AL1556">
        <v>-89.867283999999998</v>
      </c>
      <c r="AM1556">
        <v>100</v>
      </c>
      <c r="AN1556">
        <v>900</v>
      </c>
      <c r="AO1556" t="s">
        <v>118</v>
      </c>
      <c r="AP1556">
        <v>14</v>
      </c>
      <c r="AQ1556">
        <v>132</v>
      </c>
      <c r="AR1556">
        <v>-512</v>
      </c>
      <c r="AZ1556">
        <v>1200</v>
      </c>
      <c r="BA1556">
        <v>1</v>
      </c>
      <c r="BB1556" t="str">
        <f t="shared" si="117"/>
        <v xml:space="preserve">N35DC   </v>
      </c>
      <c r="BC1556">
        <v>1</v>
      </c>
      <c r="BE1556">
        <v>0</v>
      </c>
      <c r="BF1556">
        <v>0</v>
      </c>
      <c r="BG1556">
        <v>0</v>
      </c>
      <c r="BH1556">
        <v>950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>"17:51:11.873"</f>
        <v>17:51:11.873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5</v>
      </c>
      <c r="CP1556" t="s">
        <v>119</v>
      </c>
      <c r="CQ1556">
        <v>341</v>
      </c>
      <c r="CR1556">
        <v>0</v>
      </c>
      <c r="CW1556">
        <v>130243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"10/21/2020 17:51:03.937"</f>
        <v>10/21/2020 17:51:03.937</v>
      </c>
      <c r="C1557" t="str">
        <f t="shared" si="116"/>
        <v>FFDFD3C0</v>
      </c>
      <c r="D1557" t="s">
        <v>130</v>
      </c>
      <c r="E1557">
        <v>3</v>
      </c>
      <c r="F1557">
        <v>2003</v>
      </c>
      <c r="G1557" t="s">
        <v>131</v>
      </c>
      <c r="J1557" t="s">
        <v>132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"17:51:11.867"</f>
        <v>17:51:11.867</v>
      </c>
      <c r="T1557" t="str">
        <f>"17:51:11.667"</f>
        <v>17:51:11.667</v>
      </c>
      <c r="U1557" t="str">
        <f t="shared" si="113"/>
        <v>A3E2C2</v>
      </c>
      <c r="V1557">
        <v>0</v>
      </c>
      <c r="W1557">
        <v>0</v>
      </c>
      <c r="X1557">
        <v>1</v>
      </c>
      <c r="Z1557">
        <v>0</v>
      </c>
      <c r="AA1557">
        <v>10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1</v>
      </c>
      <c r="AH1557">
        <v>0</v>
      </c>
      <c r="AI1557" t="s">
        <v>700</v>
      </c>
      <c r="AJ1557">
        <v>30.342649999999999</v>
      </c>
      <c r="AK1557" t="s">
        <v>701</v>
      </c>
      <c r="AL1557">
        <v>-89.867283999999998</v>
      </c>
      <c r="AM1557">
        <v>100</v>
      </c>
      <c r="AN1557">
        <v>900</v>
      </c>
      <c r="AO1557" t="s">
        <v>118</v>
      </c>
      <c r="AP1557">
        <v>14</v>
      </c>
      <c r="AQ1557">
        <v>132</v>
      </c>
      <c r="AR1557">
        <v>-512</v>
      </c>
      <c r="AZ1557">
        <v>1200</v>
      </c>
      <c r="BA1557">
        <v>1</v>
      </c>
      <c r="BB1557" t="str">
        <f t="shared" si="117"/>
        <v xml:space="preserve">N35DC   </v>
      </c>
      <c r="BC1557">
        <v>1</v>
      </c>
      <c r="BE1557">
        <v>0</v>
      </c>
      <c r="BF1557">
        <v>0</v>
      </c>
      <c r="BG1557">
        <v>0</v>
      </c>
      <c r="BH1557">
        <v>950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>"17:51:11.873"</f>
        <v>17:51:11.873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5</v>
      </c>
      <c r="CP1557" t="s">
        <v>119</v>
      </c>
      <c r="CQ1557">
        <v>341</v>
      </c>
      <c r="CR1557">
        <v>0</v>
      </c>
      <c r="CW1557">
        <v>130243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"10/21/2020 17:51:03.937"</f>
        <v>10/21/2020 17:51:03.937</v>
      </c>
      <c r="C1558" t="str">
        <f t="shared" si="116"/>
        <v>FFDFD3C0</v>
      </c>
      <c r="D1558" t="s">
        <v>124</v>
      </c>
      <c r="E1558">
        <v>2</v>
      </c>
      <c r="H1558">
        <v>14</v>
      </c>
      <c r="I1558" t="s">
        <v>125</v>
      </c>
      <c r="J1558" t="s">
        <v>126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"17:51:11.867"</f>
        <v>17:51:11.867</v>
      </c>
      <c r="T1558" t="str">
        <f>"17:51:11.667"</f>
        <v>17:51:11.667</v>
      </c>
      <c r="U1558" t="str">
        <f t="shared" si="113"/>
        <v>A3E2C2</v>
      </c>
      <c r="V1558">
        <v>0</v>
      </c>
      <c r="W1558">
        <v>0</v>
      </c>
      <c r="X1558">
        <v>1</v>
      </c>
      <c r="Z1558">
        <v>0</v>
      </c>
      <c r="AA1558">
        <v>10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1</v>
      </c>
      <c r="AH1558">
        <v>0</v>
      </c>
      <c r="AI1558" t="s">
        <v>700</v>
      </c>
      <c r="AJ1558">
        <v>30.342649999999999</v>
      </c>
      <c r="AK1558" t="s">
        <v>701</v>
      </c>
      <c r="AL1558">
        <v>-89.867283999999998</v>
      </c>
      <c r="AM1558">
        <v>100</v>
      </c>
      <c r="AN1558">
        <v>900</v>
      </c>
      <c r="AO1558" t="s">
        <v>118</v>
      </c>
      <c r="AP1558">
        <v>14</v>
      </c>
      <c r="AQ1558">
        <v>132</v>
      </c>
      <c r="AR1558">
        <v>-512</v>
      </c>
      <c r="AZ1558">
        <v>1200</v>
      </c>
      <c r="BA1558">
        <v>1</v>
      </c>
      <c r="BB1558" t="str">
        <f t="shared" si="117"/>
        <v xml:space="preserve">N35DC   </v>
      </c>
      <c r="BC1558">
        <v>1</v>
      </c>
      <c r="BE1558">
        <v>0</v>
      </c>
      <c r="BF1558">
        <v>0</v>
      </c>
      <c r="BG1558">
        <v>0</v>
      </c>
      <c r="BH1558">
        <v>950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>"17:51:11.873"</f>
        <v>17:51:11.873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5</v>
      </c>
      <c r="CP1558" t="s">
        <v>119</v>
      </c>
      <c r="CQ1558">
        <v>341</v>
      </c>
      <c r="CR1558">
        <v>0</v>
      </c>
      <c r="CW1558">
        <v>130243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"10/21/2020 17:51:03.937"</f>
        <v>10/21/2020 17:51:03.937</v>
      </c>
      <c r="C1559" t="str">
        <f t="shared" si="116"/>
        <v>FFDFD3C0</v>
      </c>
      <c r="D1559" t="s">
        <v>133</v>
      </c>
      <c r="E1559">
        <v>1</v>
      </c>
      <c r="F1559">
        <v>1001</v>
      </c>
      <c r="G1559" t="s">
        <v>114</v>
      </c>
      <c r="J1559" t="s">
        <v>134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"17:51:11.867"</f>
        <v>17:51:11.867</v>
      </c>
      <c r="T1559" t="str">
        <f>"17:51:11.667"</f>
        <v>17:51:11.667</v>
      </c>
      <c r="U1559" t="str">
        <f t="shared" si="113"/>
        <v>A3E2C2</v>
      </c>
      <c r="V1559">
        <v>0</v>
      </c>
      <c r="W1559">
        <v>0</v>
      </c>
      <c r="X1559">
        <v>1</v>
      </c>
      <c r="Z1559">
        <v>0</v>
      </c>
      <c r="AA1559">
        <v>10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1</v>
      </c>
      <c r="AH1559">
        <v>0</v>
      </c>
      <c r="AI1559" t="s">
        <v>700</v>
      </c>
      <c r="AJ1559">
        <v>30.342649999999999</v>
      </c>
      <c r="AK1559" t="s">
        <v>701</v>
      </c>
      <c r="AL1559">
        <v>-89.867283999999998</v>
      </c>
      <c r="AM1559">
        <v>100</v>
      </c>
      <c r="AN1559">
        <v>900</v>
      </c>
      <c r="AO1559" t="s">
        <v>118</v>
      </c>
      <c r="AP1559">
        <v>14</v>
      </c>
      <c r="AQ1559">
        <v>132</v>
      </c>
      <c r="AR1559">
        <v>-512</v>
      </c>
      <c r="AZ1559">
        <v>1200</v>
      </c>
      <c r="BA1559">
        <v>1</v>
      </c>
      <c r="BB1559" t="str">
        <f t="shared" si="117"/>
        <v xml:space="preserve">N35DC   </v>
      </c>
      <c r="BC1559">
        <v>1</v>
      </c>
      <c r="BE1559">
        <v>0</v>
      </c>
      <c r="BF1559">
        <v>0</v>
      </c>
      <c r="BG1559">
        <v>0</v>
      </c>
      <c r="BH1559">
        <v>950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"17:51:11.873"</f>
        <v>17:51:11.873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5</v>
      </c>
      <c r="CP1559" t="s">
        <v>119</v>
      </c>
      <c r="CQ1559">
        <v>341</v>
      </c>
      <c r="CR1559">
        <v>0</v>
      </c>
      <c r="CW1559">
        <v>130243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"10/21/2020 17:51:07.054"</f>
        <v>10/21/2020 17:51:07.054</v>
      </c>
      <c r="C1560" t="str">
        <f t="shared" si="116"/>
        <v>FFDFD3C0</v>
      </c>
      <c r="D1560" t="s">
        <v>133</v>
      </c>
      <c r="E1560">
        <v>1</v>
      </c>
      <c r="F1560">
        <v>1001</v>
      </c>
      <c r="G1560" t="s">
        <v>114</v>
      </c>
      <c r="J1560" t="s">
        <v>134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"17:51:14.992"</f>
        <v>17:51:14.992</v>
      </c>
      <c r="T1560" t="str">
        <f>"17:51:14.892"</f>
        <v>17:51:14.892</v>
      </c>
      <c r="U1560" t="str">
        <f t="shared" si="113"/>
        <v>A3E2C2</v>
      </c>
      <c r="V1560">
        <v>0</v>
      </c>
      <c r="W1560">
        <v>0</v>
      </c>
      <c r="X1560">
        <v>1</v>
      </c>
      <c r="Z1560">
        <v>0</v>
      </c>
      <c r="AA1560">
        <v>10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1</v>
      </c>
      <c r="AH1560">
        <v>0</v>
      </c>
      <c r="AI1560" t="s">
        <v>702</v>
      </c>
      <c r="AJ1560">
        <v>30.344517</v>
      </c>
      <c r="AK1560" t="s">
        <v>703</v>
      </c>
      <c r="AL1560">
        <v>-89.866898000000006</v>
      </c>
      <c r="AM1560">
        <v>100</v>
      </c>
      <c r="AN1560">
        <v>900</v>
      </c>
      <c r="AO1560" t="s">
        <v>118</v>
      </c>
      <c r="AP1560">
        <v>34</v>
      </c>
      <c r="AQ1560">
        <v>128</v>
      </c>
      <c r="AR1560">
        <v>-448</v>
      </c>
      <c r="AZ1560">
        <v>1200</v>
      </c>
      <c r="BA1560">
        <v>1</v>
      </c>
      <c r="BB1560" t="str">
        <f t="shared" si="117"/>
        <v xml:space="preserve">N35DC   </v>
      </c>
      <c r="BC1560">
        <v>1</v>
      </c>
      <c r="BE1560">
        <v>0</v>
      </c>
      <c r="BF1560">
        <v>0</v>
      </c>
      <c r="BG1560">
        <v>0</v>
      </c>
      <c r="BH1560">
        <v>925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>"17:51:14.993"</f>
        <v>17:51:14.993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5</v>
      </c>
      <c r="CP1560" t="s">
        <v>119</v>
      </c>
      <c r="CQ1560">
        <v>16</v>
      </c>
      <c r="CR1560">
        <v>0</v>
      </c>
      <c r="CW1560">
        <v>5790711</v>
      </c>
      <c r="CY1560">
        <v>1</v>
      </c>
      <c r="CZ1560">
        <v>0</v>
      </c>
      <c r="DA1560">
        <v>0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"10/21/2020 17:51:07.054"</f>
        <v>10/21/2020 17:51:07.054</v>
      </c>
      <c r="C1561" t="str">
        <f t="shared" si="116"/>
        <v>FFDFD3C0</v>
      </c>
      <c r="D1561" t="s">
        <v>113</v>
      </c>
      <c r="E1561">
        <v>4</v>
      </c>
      <c r="H1561">
        <v>162</v>
      </c>
      <c r="I1561" t="s">
        <v>114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"17:51:14.992"</f>
        <v>17:51:14.992</v>
      </c>
      <c r="T1561" t="str">
        <f>"17:51:14.892"</f>
        <v>17:51:14.892</v>
      </c>
      <c r="U1561" t="str">
        <f t="shared" si="113"/>
        <v>A3E2C2</v>
      </c>
      <c r="V1561">
        <v>0</v>
      </c>
      <c r="W1561">
        <v>0</v>
      </c>
      <c r="X1561">
        <v>1</v>
      </c>
      <c r="Z1561">
        <v>0</v>
      </c>
      <c r="AA1561">
        <v>10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1</v>
      </c>
      <c r="AH1561">
        <v>0</v>
      </c>
      <c r="AI1561" t="s">
        <v>702</v>
      </c>
      <c r="AJ1561">
        <v>30.344517</v>
      </c>
      <c r="AK1561" t="s">
        <v>703</v>
      </c>
      <c r="AL1561">
        <v>-89.866898000000006</v>
      </c>
      <c r="AM1561">
        <v>100</v>
      </c>
      <c r="AN1561">
        <v>900</v>
      </c>
      <c r="AO1561" t="s">
        <v>118</v>
      </c>
      <c r="AP1561">
        <v>34</v>
      </c>
      <c r="AQ1561">
        <v>128</v>
      </c>
      <c r="AR1561">
        <v>-448</v>
      </c>
      <c r="AZ1561">
        <v>1200</v>
      </c>
      <c r="BA1561">
        <v>1</v>
      </c>
      <c r="BB1561" t="str">
        <f t="shared" si="117"/>
        <v xml:space="preserve">N35DC   </v>
      </c>
      <c r="BC1561">
        <v>1</v>
      </c>
      <c r="BE1561">
        <v>0</v>
      </c>
      <c r="BF1561">
        <v>0</v>
      </c>
      <c r="BG1561">
        <v>0</v>
      </c>
      <c r="BH1561">
        <v>925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>"17:51:14.993"</f>
        <v>17:51:14.993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5</v>
      </c>
      <c r="CP1561" t="s">
        <v>119</v>
      </c>
      <c r="CQ1561">
        <v>16</v>
      </c>
      <c r="CR1561">
        <v>0</v>
      </c>
      <c r="CW1561">
        <v>5790711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"10/21/2020 17:51:07.054"</f>
        <v>10/21/2020 17:51:07.054</v>
      </c>
      <c r="C1562" t="str">
        <f t="shared" si="116"/>
        <v>FFDFD3C0</v>
      </c>
      <c r="D1562" t="s">
        <v>128</v>
      </c>
      <c r="E1562">
        <v>9</v>
      </c>
      <c r="H1562">
        <v>257</v>
      </c>
      <c r="I1562" t="s">
        <v>129</v>
      </c>
      <c r="J1562" t="s">
        <v>126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"17:51:14.992"</f>
        <v>17:51:14.992</v>
      </c>
      <c r="T1562" t="str">
        <f>"17:51:14.892"</f>
        <v>17:51:14.892</v>
      </c>
      <c r="U1562" t="str">
        <f t="shared" si="113"/>
        <v>A3E2C2</v>
      </c>
      <c r="V1562">
        <v>0</v>
      </c>
      <c r="W1562">
        <v>0</v>
      </c>
      <c r="X1562">
        <v>1</v>
      </c>
      <c r="Z1562">
        <v>0</v>
      </c>
      <c r="AA1562">
        <v>10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1</v>
      </c>
      <c r="AH1562">
        <v>0</v>
      </c>
      <c r="AI1562" t="s">
        <v>702</v>
      </c>
      <c r="AJ1562">
        <v>30.344517</v>
      </c>
      <c r="AK1562" t="s">
        <v>703</v>
      </c>
      <c r="AL1562">
        <v>-89.866898000000006</v>
      </c>
      <c r="AM1562">
        <v>100</v>
      </c>
      <c r="AN1562">
        <v>900</v>
      </c>
      <c r="AO1562" t="s">
        <v>118</v>
      </c>
      <c r="AP1562">
        <v>34</v>
      </c>
      <c r="AQ1562">
        <v>128</v>
      </c>
      <c r="AR1562">
        <v>-448</v>
      </c>
      <c r="AZ1562">
        <v>1200</v>
      </c>
      <c r="BA1562">
        <v>1</v>
      </c>
      <c r="BB1562" t="str">
        <f t="shared" si="117"/>
        <v xml:space="preserve">N35DC   </v>
      </c>
      <c r="BC1562">
        <v>1</v>
      </c>
      <c r="BE1562">
        <v>0</v>
      </c>
      <c r="BF1562">
        <v>0</v>
      </c>
      <c r="BG1562">
        <v>0</v>
      </c>
      <c r="BH1562">
        <v>925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>"17:51:14.993"</f>
        <v>17:51:14.993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5</v>
      </c>
      <c r="CP1562" t="s">
        <v>119</v>
      </c>
      <c r="CQ1562">
        <v>16</v>
      </c>
      <c r="CR1562">
        <v>0</v>
      </c>
      <c r="CW1562">
        <v>5790711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"10/21/2020 17:51:07.054"</f>
        <v>10/21/2020 17:51:07.054</v>
      </c>
      <c r="C1563" t="str">
        <f t="shared" si="116"/>
        <v>FFDFD3C0</v>
      </c>
      <c r="D1563" t="s">
        <v>130</v>
      </c>
      <c r="E1563">
        <v>3</v>
      </c>
      <c r="F1563">
        <v>2003</v>
      </c>
      <c r="G1563" t="s">
        <v>131</v>
      </c>
      <c r="J1563" t="s">
        <v>132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"17:51:14.992"</f>
        <v>17:51:14.992</v>
      </c>
      <c r="T1563" t="str">
        <f>"17:51:14.892"</f>
        <v>17:51:14.892</v>
      </c>
      <c r="U1563" t="str">
        <f t="shared" si="113"/>
        <v>A3E2C2</v>
      </c>
      <c r="V1563">
        <v>0</v>
      </c>
      <c r="W1563">
        <v>0</v>
      </c>
      <c r="X1563">
        <v>1</v>
      </c>
      <c r="Z1563">
        <v>0</v>
      </c>
      <c r="AA1563">
        <v>10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1</v>
      </c>
      <c r="AH1563">
        <v>0</v>
      </c>
      <c r="AI1563" t="s">
        <v>702</v>
      </c>
      <c r="AJ1563">
        <v>30.344517</v>
      </c>
      <c r="AK1563" t="s">
        <v>703</v>
      </c>
      <c r="AL1563">
        <v>-89.866898000000006</v>
      </c>
      <c r="AM1563">
        <v>100</v>
      </c>
      <c r="AN1563">
        <v>900</v>
      </c>
      <c r="AO1563" t="s">
        <v>118</v>
      </c>
      <c r="AP1563">
        <v>34</v>
      </c>
      <c r="AQ1563">
        <v>128</v>
      </c>
      <c r="AR1563">
        <v>-448</v>
      </c>
      <c r="AZ1563">
        <v>1200</v>
      </c>
      <c r="BA1563">
        <v>1</v>
      </c>
      <c r="BB1563" t="str">
        <f t="shared" si="117"/>
        <v xml:space="preserve">N35DC   </v>
      </c>
      <c r="BC1563">
        <v>1</v>
      </c>
      <c r="BE1563">
        <v>0</v>
      </c>
      <c r="BF1563">
        <v>0</v>
      </c>
      <c r="BG1563">
        <v>0</v>
      </c>
      <c r="BH1563">
        <v>925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>"17:51:14.993"</f>
        <v>17:51:14.993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5</v>
      </c>
      <c r="CP1563" t="s">
        <v>119</v>
      </c>
      <c r="CQ1563">
        <v>16</v>
      </c>
      <c r="CR1563">
        <v>0</v>
      </c>
      <c r="CW1563">
        <v>5790711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"10/21/2020 17:51:07.054"</f>
        <v>10/21/2020 17:51:07.054</v>
      </c>
      <c r="C1564" t="str">
        <f t="shared" si="116"/>
        <v>FFDFD3C0</v>
      </c>
      <c r="D1564" t="s">
        <v>124</v>
      </c>
      <c r="E1564">
        <v>2</v>
      </c>
      <c r="H1564">
        <v>14</v>
      </c>
      <c r="I1564" t="s">
        <v>125</v>
      </c>
      <c r="J1564" t="s">
        <v>126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"17:51:14.992"</f>
        <v>17:51:14.992</v>
      </c>
      <c r="T1564" t="str">
        <f>"17:51:14.892"</f>
        <v>17:51:14.892</v>
      </c>
      <c r="U1564" t="str">
        <f t="shared" si="113"/>
        <v>A3E2C2</v>
      </c>
      <c r="V1564">
        <v>0</v>
      </c>
      <c r="W1564">
        <v>0</v>
      </c>
      <c r="X1564">
        <v>1</v>
      </c>
      <c r="Z1564">
        <v>0</v>
      </c>
      <c r="AA1564">
        <v>10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1</v>
      </c>
      <c r="AH1564">
        <v>0</v>
      </c>
      <c r="AI1564" t="s">
        <v>702</v>
      </c>
      <c r="AJ1564">
        <v>30.344517</v>
      </c>
      <c r="AK1564" t="s">
        <v>703</v>
      </c>
      <c r="AL1564">
        <v>-89.866898000000006</v>
      </c>
      <c r="AM1564">
        <v>100</v>
      </c>
      <c r="AN1564">
        <v>900</v>
      </c>
      <c r="AO1564" t="s">
        <v>118</v>
      </c>
      <c r="AP1564">
        <v>34</v>
      </c>
      <c r="AQ1564">
        <v>128</v>
      </c>
      <c r="AR1564">
        <v>-448</v>
      </c>
      <c r="AZ1564">
        <v>1200</v>
      </c>
      <c r="BA1564">
        <v>1</v>
      </c>
      <c r="BB1564" t="str">
        <f t="shared" si="117"/>
        <v xml:space="preserve">N35DC   </v>
      </c>
      <c r="BC1564">
        <v>1</v>
      </c>
      <c r="BE1564">
        <v>0</v>
      </c>
      <c r="BF1564">
        <v>0</v>
      </c>
      <c r="BG1564">
        <v>0</v>
      </c>
      <c r="BH1564">
        <v>925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>"17:51:14.993"</f>
        <v>17:51:14.993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5</v>
      </c>
      <c r="CP1564" t="s">
        <v>119</v>
      </c>
      <c r="CQ1564">
        <v>16</v>
      </c>
      <c r="CR1564">
        <v>0</v>
      </c>
      <c r="CW1564">
        <v>5790711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"10/21/2020 17:51:07.980"</f>
        <v>10/21/2020 17:51:07.980</v>
      </c>
      <c r="C1565" t="str">
        <f t="shared" si="116"/>
        <v>FFDFD3C0</v>
      </c>
      <c r="D1565" t="s">
        <v>113</v>
      </c>
      <c r="E1565">
        <v>4</v>
      </c>
      <c r="H1565">
        <v>162</v>
      </c>
      <c r="I1565" t="s">
        <v>114</v>
      </c>
      <c r="J1565" t="s">
        <v>115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"17:51:15.922"</f>
        <v>17:51:15.922</v>
      </c>
      <c r="T1565" t="str">
        <f>"17:51:15.422"</f>
        <v>17:51:15.422</v>
      </c>
      <c r="U1565" t="str">
        <f t="shared" si="113"/>
        <v>A3E2C2</v>
      </c>
      <c r="V1565">
        <v>0</v>
      </c>
      <c r="W1565">
        <v>0</v>
      </c>
      <c r="X1565">
        <v>1</v>
      </c>
      <c r="Z1565">
        <v>0</v>
      </c>
      <c r="AA1565">
        <v>10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1</v>
      </c>
      <c r="AH1565">
        <v>0</v>
      </c>
      <c r="AI1565" t="s">
        <v>704</v>
      </c>
      <c r="AJ1565">
        <v>30.345075000000001</v>
      </c>
      <c r="AK1565" t="s">
        <v>612</v>
      </c>
      <c r="AL1565">
        <v>-89.866682999999995</v>
      </c>
      <c r="AM1565">
        <v>100</v>
      </c>
      <c r="AN1565">
        <v>900</v>
      </c>
      <c r="AO1565" t="s">
        <v>118</v>
      </c>
      <c r="AP1565">
        <v>37</v>
      </c>
      <c r="AQ1565">
        <v>126</v>
      </c>
      <c r="AR1565">
        <v>-384</v>
      </c>
      <c r="AZ1565">
        <v>1200</v>
      </c>
      <c r="BA1565">
        <v>1</v>
      </c>
      <c r="BB1565" t="str">
        <f t="shared" si="117"/>
        <v xml:space="preserve">N35DC   </v>
      </c>
      <c r="BC1565">
        <v>1</v>
      </c>
      <c r="BE1565">
        <v>0</v>
      </c>
      <c r="BF1565">
        <v>0</v>
      </c>
      <c r="BG1565">
        <v>0</v>
      </c>
      <c r="BH1565">
        <v>925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>"17:51:15.923"</f>
        <v>17:51:15.923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5</v>
      </c>
      <c r="CP1565" t="s">
        <v>119</v>
      </c>
      <c r="CQ1565">
        <v>341</v>
      </c>
      <c r="CR1565">
        <v>0</v>
      </c>
      <c r="CW1565">
        <v>133123</v>
      </c>
      <c r="CY1565">
        <v>1</v>
      </c>
      <c r="CZ1565">
        <v>0</v>
      </c>
      <c r="DA1565">
        <v>0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"10/21/2020 17:51:07.980"</f>
        <v>10/21/2020 17:51:07.980</v>
      </c>
      <c r="C1566" t="str">
        <f t="shared" si="116"/>
        <v>FFDFD3C0</v>
      </c>
      <c r="D1566" t="s">
        <v>128</v>
      </c>
      <c r="E1566">
        <v>9</v>
      </c>
      <c r="H1566">
        <v>257</v>
      </c>
      <c r="I1566" t="s">
        <v>129</v>
      </c>
      <c r="J1566" t="s">
        <v>126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"17:51:15.922"</f>
        <v>17:51:15.922</v>
      </c>
      <c r="T1566" t="str">
        <f>"17:51:15.422"</f>
        <v>17:51:15.422</v>
      </c>
      <c r="U1566" t="str">
        <f t="shared" si="113"/>
        <v>A3E2C2</v>
      </c>
      <c r="V1566">
        <v>0</v>
      </c>
      <c r="W1566">
        <v>0</v>
      </c>
      <c r="X1566">
        <v>1</v>
      </c>
      <c r="Z1566">
        <v>0</v>
      </c>
      <c r="AA1566">
        <v>10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1</v>
      </c>
      <c r="AH1566">
        <v>0</v>
      </c>
      <c r="AI1566" t="s">
        <v>704</v>
      </c>
      <c r="AJ1566">
        <v>30.345075000000001</v>
      </c>
      <c r="AK1566" t="s">
        <v>612</v>
      </c>
      <c r="AL1566">
        <v>-89.866682999999995</v>
      </c>
      <c r="AM1566">
        <v>100</v>
      </c>
      <c r="AN1566">
        <v>900</v>
      </c>
      <c r="AO1566" t="s">
        <v>118</v>
      </c>
      <c r="AP1566">
        <v>37</v>
      </c>
      <c r="AQ1566">
        <v>126</v>
      </c>
      <c r="AR1566">
        <v>-384</v>
      </c>
      <c r="AZ1566">
        <v>1200</v>
      </c>
      <c r="BA1566">
        <v>1</v>
      </c>
      <c r="BB1566" t="str">
        <f t="shared" si="117"/>
        <v xml:space="preserve">N35DC   </v>
      </c>
      <c r="BC1566">
        <v>1</v>
      </c>
      <c r="BE1566">
        <v>0</v>
      </c>
      <c r="BF1566">
        <v>0</v>
      </c>
      <c r="BG1566">
        <v>0</v>
      </c>
      <c r="BH1566">
        <v>925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>"17:51:15.923"</f>
        <v>17:51:15.923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5</v>
      </c>
      <c r="CP1566" t="s">
        <v>119</v>
      </c>
      <c r="CQ1566">
        <v>341</v>
      </c>
      <c r="CR1566">
        <v>0</v>
      </c>
      <c r="CW1566">
        <v>133123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"10/21/2020 17:51:07.980"</f>
        <v>10/21/2020 17:51:07.980</v>
      </c>
      <c r="C1567" t="str">
        <f t="shared" si="116"/>
        <v>FFDFD3C0</v>
      </c>
      <c r="D1567" t="s">
        <v>130</v>
      </c>
      <c r="E1567">
        <v>3</v>
      </c>
      <c r="F1567">
        <v>2003</v>
      </c>
      <c r="G1567" t="s">
        <v>131</v>
      </c>
      <c r="J1567" t="s">
        <v>132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"17:51:15.922"</f>
        <v>17:51:15.922</v>
      </c>
      <c r="T1567" t="str">
        <f>"17:51:15.422"</f>
        <v>17:51:15.422</v>
      </c>
      <c r="U1567" t="str">
        <f t="shared" si="113"/>
        <v>A3E2C2</v>
      </c>
      <c r="V1567">
        <v>0</v>
      </c>
      <c r="W1567">
        <v>0</v>
      </c>
      <c r="X1567">
        <v>1</v>
      </c>
      <c r="Z1567">
        <v>0</v>
      </c>
      <c r="AA1567">
        <v>10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1</v>
      </c>
      <c r="AH1567">
        <v>0</v>
      </c>
      <c r="AI1567" t="s">
        <v>704</v>
      </c>
      <c r="AJ1567">
        <v>30.345075000000001</v>
      </c>
      <c r="AK1567" t="s">
        <v>612</v>
      </c>
      <c r="AL1567">
        <v>-89.866682999999995</v>
      </c>
      <c r="AM1567">
        <v>100</v>
      </c>
      <c r="AN1567">
        <v>900</v>
      </c>
      <c r="AO1567" t="s">
        <v>118</v>
      </c>
      <c r="AP1567">
        <v>37</v>
      </c>
      <c r="AQ1567">
        <v>126</v>
      </c>
      <c r="AR1567">
        <v>-384</v>
      </c>
      <c r="AZ1567">
        <v>1200</v>
      </c>
      <c r="BA1567">
        <v>1</v>
      </c>
      <c r="BB1567" t="str">
        <f t="shared" si="117"/>
        <v xml:space="preserve">N35DC   </v>
      </c>
      <c r="BC1567">
        <v>1</v>
      </c>
      <c r="BE1567">
        <v>0</v>
      </c>
      <c r="BF1567">
        <v>0</v>
      </c>
      <c r="BG1567">
        <v>0</v>
      </c>
      <c r="BH1567">
        <v>925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>"17:51:15.923"</f>
        <v>17:51:15.923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5</v>
      </c>
      <c r="CP1567" t="s">
        <v>119</v>
      </c>
      <c r="CQ1567">
        <v>341</v>
      </c>
      <c r="CR1567">
        <v>0</v>
      </c>
      <c r="CW1567">
        <v>133123</v>
      </c>
      <c r="CY1567">
        <v>1</v>
      </c>
      <c r="CZ1567">
        <v>0</v>
      </c>
      <c r="DA1567">
        <v>1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"10/21/2020 17:51:07.980"</f>
        <v>10/21/2020 17:51:07.980</v>
      </c>
      <c r="C1568" t="str">
        <f t="shared" si="116"/>
        <v>FFDFD3C0</v>
      </c>
      <c r="D1568" t="s">
        <v>124</v>
      </c>
      <c r="E1568">
        <v>2</v>
      </c>
      <c r="H1568">
        <v>14</v>
      </c>
      <c r="I1568" t="s">
        <v>125</v>
      </c>
      <c r="J1568" t="s">
        <v>126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"17:51:15.922"</f>
        <v>17:51:15.922</v>
      </c>
      <c r="T1568" t="str">
        <f>"17:51:15.422"</f>
        <v>17:51:15.422</v>
      </c>
      <c r="U1568" t="str">
        <f t="shared" si="113"/>
        <v>A3E2C2</v>
      </c>
      <c r="V1568">
        <v>0</v>
      </c>
      <c r="W1568">
        <v>0</v>
      </c>
      <c r="X1568">
        <v>1</v>
      </c>
      <c r="Z1568">
        <v>0</v>
      </c>
      <c r="AA1568">
        <v>10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1</v>
      </c>
      <c r="AH1568">
        <v>0</v>
      </c>
      <c r="AI1568" t="s">
        <v>704</v>
      </c>
      <c r="AJ1568">
        <v>30.345075000000001</v>
      </c>
      <c r="AK1568" t="s">
        <v>612</v>
      </c>
      <c r="AL1568">
        <v>-89.866682999999995</v>
      </c>
      <c r="AM1568">
        <v>100</v>
      </c>
      <c r="AN1568">
        <v>900</v>
      </c>
      <c r="AO1568" t="s">
        <v>118</v>
      </c>
      <c r="AP1568">
        <v>37</v>
      </c>
      <c r="AQ1568">
        <v>126</v>
      </c>
      <c r="AR1568">
        <v>-384</v>
      </c>
      <c r="AZ1568">
        <v>1200</v>
      </c>
      <c r="BA1568">
        <v>1</v>
      </c>
      <c r="BB1568" t="str">
        <f t="shared" si="117"/>
        <v xml:space="preserve">N35DC   </v>
      </c>
      <c r="BC1568">
        <v>1</v>
      </c>
      <c r="BE1568">
        <v>0</v>
      </c>
      <c r="BF1568">
        <v>0</v>
      </c>
      <c r="BG1568">
        <v>0</v>
      </c>
      <c r="BH1568">
        <v>925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>"17:51:15.923"</f>
        <v>17:51:15.923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5</v>
      </c>
      <c r="CP1568" t="s">
        <v>119</v>
      </c>
      <c r="CQ1568">
        <v>341</v>
      </c>
      <c r="CR1568">
        <v>0</v>
      </c>
      <c r="CW1568">
        <v>133123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"10/21/2020 17:51:07.980"</f>
        <v>10/21/2020 17:51:07.980</v>
      </c>
      <c r="C1569" t="str">
        <f t="shared" si="116"/>
        <v>FFDFD3C0</v>
      </c>
      <c r="D1569" t="s">
        <v>133</v>
      </c>
      <c r="E1569">
        <v>1</v>
      </c>
      <c r="F1569">
        <v>1001</v>
      </c>
      <c r="G1569" t="s">
        <v>114</v>
      </c>
      <c r="J1569" t="s">
        <v>134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"17:51:15.922"</f>
        <v>17:51:15.922</v>
      </c>
      <c r="T1569" t="str">
        <f>"17:51:15.422"</f>
        <v>17:51:15.422</v>
      </c>
      <c r="U1569" t="str">
        <f t="shared" si="113"/>
        <v>A3E2C2</v>
      </c>
      <c r="V1569">
        <v>0</v>
      </c>
      <c r="W1569">
        <v>0</v>
      </c>
      <c r="X1569">
        <v>1</v>
      </c>
      <c r="Z1569">
        <v>0</v>
      </c>
      <c r="AA1569">
        <v>10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1</v>
      </c>
      <c r="AH1569">
        <v>0</v>
      </c>
      <c r="AI1569" t="s">
        <v>704</v>
      </c>
      <c r="AJ1569">
        <v>30.345075000000001</v>
      </c>
      <c r="AK1569" t="s">
        <v>612</v>
      </c>
      <c r="AL1569">
        <v>-89.866682999999995</v>
      </c>
      <c r="AM1569">
        <v>100</v>
      </c>
      <c r="AN1569">
        <v>900</v>
      </c>
      <c r="AO1569" t="s">
        <v>118</v>
      </c>
      <c r="AP1569">
        <v>37</v>
      </c>
      <c r="AQ1569">
        <v>126</v>
      </c>
      <c r="AR1569">
        <v>-384</v>
      </c>
      <c r="AZ1569">
        <v>1200</v>
      </c>
      <c r="BA1569">
        <v>1</v>
      </c>
      <c r="BB1569" t="str">
        <f t="shared" si="117"/>
        <v xml:space="preserve">N35DC   </v>
      </c>
      <c r="BC1569">
        <v>1</v>
      </c>
      <c r="BE1569">
        <v>0</v>
      </c>
      <c r="BF1569">
        <v>0</v>
      </c>
      <c r="BG1569">
        <v>0</v>
      </c>
      <c r="BH1569">
        <v>925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>"17:51:15.923"</f>
        <v>17:51:15.923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5</v>
      </c>
      <c r="CP1569" t="s">
        <v>119</v>
      </c>
      <c r="CQ1569">
        <v>341</v>
      </c>
      <c r="CR1569">
        <v>0</v>
      </c>
      <c r="CW1569">
        <v>133123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"10/21/2020 17:51:08.809"</f>
        <v>10/21/2020 17:51:08.809</v>
      </c>
      <c r="C1570" t="str">
        <f t="shared" si="116"/>
        <v>FFDFD3C0</v>
      </c>
      <c r="D1570" t="s">
        <v>124</v>
      </c>
      <c r="E1570">
        <v>2</v>
      </c>
      <c r="H1570">
        <v>14</v>
      </c>
      <c r="I1570" t="s">
        <v>125</v>
      </c>
      <c r="J1570" t="s">
        <v>126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"17:51:16.742"</f>
        <v>17:51:16.742</v>
      </c>
      <c r="T1570" t="str">
        <f>"17:51:16.542"</f>
        <v>17:51:16.542</v>
      </c>
      <c r="U1570" t="str">
        <f t="shared" si="113"/>
        <v>A3E2C2</v>
      </c>
      <c r="V1570">
        <v>0</v>
      </c>
      <c r="W1570">
        <v>0</v>
      </c>
      <c r="X1570">
        <v>1</v>
      </c>
      <c r="Z1570">
        <v>0</v>
      </c>
      <c r="AA1570">
        <v>10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1</v>
      </c>
      <c r="AH1570">
        <v>0</v>
      </c>
      <c r="AI1570" t="s">
        <v>705</v>
      </c>
      <c r="AJ1570">
        <v>30.345590000000001</v>
      </c>
      <c r="AK1570" t="s">
        <v>605</v>
      </c>
      <c r="AL1570">
        <v>-89.866468999999995</v>
      </c>
      <c r="AM1570">
        <v>100</v>
      </c>
      <c r="AN1570">
        <v>900</v>
      </c>
      <c r="AO1570" t="s">
        <v>118</v>
      </c>
      <c r="AP1570">
        <v>43</v>
      </c>
      <c r="AQ1570">
        <v>125</v>
      </c>
      <c r="AR1570">
        <v>-256</v>
      </c>
      <c r="AZ1570">
        <v>1200</v>
      </c>
      <c r="BA1570">
        <v>1</v>
      </c>
      <c r="BB1570" t="str">
        <f t="shared" si="117"/>
        <v xml:space="preserve">N35DC   </v>
      </c>
      <c r="BC1570">
        <v>1</v>
      </c>
      <c r="BE1570">
        <v>0</v>
      </c>
      <c r="BF1570">
        <v>0</v>
      </c>
      <c r="BG1570">
        <v>0</v>
      </c>
      <c r="BH1570">
        <v>900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>"17:51:16.748"</f>
        <v>17:51:16.748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5</v>
      </c>
      <c r="CP1570" t="s">
        <v>119</v>
      </c>
      <c r="CQ1570">
        <v>341</v>
      </c>
      <c r="CR1570">
        <v>0</v>
      </c>
      <c r="CW1570">
        <v>133659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"10/21/2020 17:51:08.809"</f>
        <v>10/21/2020 17:51:08.809</v>
      </c>
      <c r="C1571" t="str">
        <f t="shared" si="116"/>
        <v>FFDFD3C0</v>
      </c>
      <c r="D1571" t="s">
        <v>130</v>
      </c>
      <c r="E1571">
        <v>3</v>
      </c>
      <c r="F1571">
        <v>2003</v>
      </c>
      <c r="G1571" t="s">
        <v>131</v>
      </c>
      <c r="J1571" t="s">
        <v>132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"17:51:16.742"</f>
        <v>17:51:16.742</v>
      </c>
      <c r="T1571" t="str">
        <f>"17:51:16.542"</f>
        <v>17:51:16.542</v>
      </c>
      <c r="U1571" t="str">
        <f t="shared" si="113"/>
        <v>A3E2C2</v>
      </c>
      <c r="V1571">
        <v>0</v>
      </c>
      <c r="W1571">
        <v>0</v>
      </c>
      <c r="X1571">
        <v>1</v>
      </c>
      <c r="Z1571">
        <v>0</v>
      </c>
      <c r="AA1571">
        <v>10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1</v>
      </c>
      <c r="AH1571">
        <v>0</v>
      </c>
      <c r="AI1571" t="s">
        <v>705</v>
      </c>
      <c r="AJ1571">
        <v>30.345590000000001</v>
      </c>
      <c r="AK1571" t="s">
        <v>605</v>
      </c>
      <c r="AL1571">
        <v>-89.866468999999995</v>
      </c>
      <c r="AM1571">
        <v>100</v>
      </c>
      <c r="AN1571">
        <v>900</v>
      </c>
      <c r="AO1571" t="s">
        <v>118</v>
      </c>
      <c r="AP1571">
        <v>43</v>
      </c>
      <c r="AQ1571">
        <v>125</v>
      </c>
      <c r="AR1571">
        <v>-256</v>
      </c>
      <c r="AZ1571">
        <v>1200</v>
      </c>
      <c r="BA1571">
        <v>1</v>
      </c>
      <c r="BB1571" t="str">
        <f t="shared" si="117"/>
        <v xml:space="preserve">N35DC   </v>
      </c>
      <c r="BC1571">
        <v>1</v>
      </c>
      <c r="BE1571">
        <v>0</v>
      </c>
      <c r="BF1571">
        <v>0</v>
      </c>
      <c r="BG1571">
        <v>0</v>
      </c>
      <c r="BH1571">
        <v>900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>"17:51:16.748"</f>
        <v>17:51:16.748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5</v>
      </c>
      <c r="CP1571" t="s">
        <v>119</v>
      </c>
      <c r="CQ1571">
        <v>341</v>
      </c>
      <c r="CR1571">
        <v>0</v>
      </c>
      <c r="CW1571">
        <v>133659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"10/21/2020 17:51:08.809"</f>
        <v>10/21/2020 17:51:08.809</v>
      </c>
      <c r="C1572" t="str">
        <f t="shared" si="116"/>
        <v>FFDFD3C0</v>
      </c>
      <c r="D1572" t="s">
        <v>133</v>
      </c>
      <c r="E1572">
        <v>1</v>
      </c>
      <c r="F1572">
        <v>1001</v>
      </c>
      <c r="G1572" t="s">
        <v>114</v>
      </c>
      <c r="J1572" t="s">
        <v>134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"17:51:16.742"</f>
        <v>17:51:16.742</v>
      </c>
      <c r="T1572" t="str">
        <f>"17:51:16.542"</f>
        <v>17:51:16.542</v>
      </c>
      <c r="U1572" t="str">
        <f t="shared" si="113"/>
        <v>A3E2C2</v>
      </c>
      <c r="V1572">
        <v>0</v>
      </c>
      <c r="W1572">
        <v>0</v>
      </c>
      <c r="X1572">
        <v>1</v>
      </c>
      <c r="Z1572">
        <v>0</v>
      </c>
      <c r="AA1572">
        <v>10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1</v>
      </c>
      <c r="AH1572">
        <v>0</v>
      </c>
      <c r="AI1572" t="s">
        <v>705</v>
      </c>
      <c r="AJ1572">
        <v>30.345590000000001</v>
      </c>
      <c r="AK1572" t="s">
        <v>605</v>
      </c>
      <c r="AL1572">
        <v>-89.866468999999995</v>
      </c>
      <c r="AM1572">
        <v>100</v>
      </c>
      <c r="AN1572">
        <v>900</v>
      </c>
      <c r="AO1572" t="s">
        <v>118</v>
      </c>
      <c r="AP1572">
        <v>43</v>
      </c>
      <c r="AQ1572">
        <v>125</v>
      </c>
      <c r="AR1572">
        <v>-256</v>
      </c>
      <c r="AZ1572">
        <v>1200</v>
      </c>
      <c r="BA1572">
        <v>1</v>
      </c>
      <c r="BB1572" t="str">
        <f t="shared" si="117"/>
        <v xml:space="preserve">N35DC   </v>
      </c>
      <c r="BC1572">
        <v>1</v>
      </c>
      <c r="BE1572">
        <v>0</v>
      </c>
      <c r="BF1572">
        <v>0</v>
      </c>
      <c r="BG1572">
        <v>0</v>
      </c>
      <c r="BH1572">
        <v>900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>"17:51:16.748"</f>
        <v>17:51:16.748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5</v>
      </c>
      <c r="CP1572" t="s">
        <v>119</v>
      </c>
      <c r="CQ1572">
        <v>341</v>
      </c>
      <c r="CR1572">
        <v>0</v>
      </c>
      <c r="CW1572">
        <v>133659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"10/21/2020 17:51:08.809"</f>
        <v>10/21/2020 17:51:08.809</v>
      </c>
      <c r="C1573" t="str">
        <f t="shared" si="116"/>
        <v>FFDFD3C0</v>
      </c>
      <c r="D1573" t="s">
        <v>113</v>
      </c>
      <c r="E1573">
        <v>4</v>
      </c>
      <c r="H1573">
        <v>162</v>
      </c>
      <c r="I1573" t="s">
        <v>114</v>
      </c>
      <c r="J1573" t="s">
        <v>115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"17:51:16.742"</f>
        <v>17:51:16.742</v>
      </c>
      <c r="T1573" t="str">
        <f>"17:51:16.542"</f>
        <v>17:51:16.542</v>
      </c>
      <c r="U1573" t="str">
        <f t="shared" si="113"/>
        <v>A3E2C2</v>
      </c>
      <c r="V1573">
        <v>0</v>
      </c>
      <c r="W1573">
        <v>0</v>
      </c>
      <c r="X1573">
        <v>1</v>
      </c>
      <c r="Z1573">
        <v>0</v>
      </c>
      <c r="AA1573">
        <v>10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1</v>
      </c>
      <c r="AH1573">
        <v>0</v>
      </c>
      <c r="AI1573" t="s">
        <v>705</v>
      </c>
      <c r="AJ1573">
        <v>30.345590000000001</v>
      </c>
      <c r="AK1573" t="s">
        <v>605</v>
      </c>
      <c r="AL1573">
        <v>-89.866468999999995</v>
      </c>
      <c r="AM1573">
        <v>100</v>
      </c>
      <c r="AN1573">
        <v>900</v>
      </c>
      <c r="AO1573" t="s">
        <v>118</v>
      </c>
      <c r="AP1573">
        <v>43</v>
      </c>
      <c r="AQ1573">
        <v>125</v>
      </c>
      <c r="AR1573">
        <v>-256</v>
      </c>
      <c r="AZ1573">
        <v>1200</v>
      </c>
      <c r="BA1573">
        <v>1</v>
      </c>
      <c r="BB1573" t="str">
        <f t="shared" si="117"/>
        <v xml:space="preserve">N35DC   </v>
      </c>
      <c r="BC1573">
        <v>1</v>
      </c>
      <c r="BE1573">
        <v>0</v>
      </c>
      <c r="BF1573">
        <v>0</v>
      </c>
      <c r="BG1573">
        <v>0</v>
      </c>
      <c r="BH1573">
        <v>900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>"17:51:16.748"</f>
        <v>17:51:16.748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5</v>
      </c>
      <c r="CP1573" t="s">
        <v>119</v>
      </c>
      <c r="CQ1573">
        <v>341</v>
      </c>
      <c r="CR1573">
        <v>0</v>
      </c>
      <c r="CW1573">
        <v>133659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"10/21/2020 17:51:08.809"</f>
        <v>10/21/2020 17:51:08.809</v>
      </c>
      <c r="C1574" t="str">
        <f t="shared" si="116"/>
        <v>FFDFD3C0</v>
      </c>
      <c r="D1574" t="s">
        <v>128</v>
      </c>
      <c r="E1574">
        <v>9</v>
      </c>
      <c r="H1574">
        <v>257</v>
      </c>
      <c r="I1574" t="s">
        <v>129</v>
      </c>
      <c r="J1574" t="s">
        <v>126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"17:51:16.742"</f>
        <v>17:51:16.742</v>
      </c>
      <c r="T1574" t="str">
        <f>"17:51:16.542"</f>
        <v>17:51:16.542</v>
      </c>
      <c r="U1574" t="str">
        <f t="shared" si="113"/>
        <v>A3E2C2</v>
      </c>
      <c r="V1574">
        <v>0</v>
      </c>
      <c r="W1574">
        <v>0</v>
      </c>
      <c r="X1574">
        <v>1</v>
      </c>
      <c r="Z1574">
        <v>0</v>
      </c>
      <c r="AA1574">
        <v>10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1</v>
      </c>
      <c r="AH1574">
        <v>0</v>
      </c>
      <c r="AI1574" t="s">
        <v>705</v>
      </c>
      <c r="AJ1574">
        <v>30.345590000000001</v>
      </c>
      <c r="AK1574" t="s">
        <v>605</v>
      </c>
      <c r="AL1574">
        <v>-89.866468999999995</v>
      </c>
      <c r="AM1574">
        <v>100</v>
      </c>
      <c r="AN1574">
        <v>900</v>
      </c>
      <c r="AO1574" t="s">
        <v>118</v>
      </c>
      <c r="AP1574">
        <v>43</v>
      </c>
      <c r="AQ1574">
        <v>125</v>
      </c>
      <c r="AR1574">
        <v>-256</v>
      </c>
      <c r="AZ1574">
        <v>1200</v>
      </c>
      <c r="BA1574">
        <v>1</v>
      </c>
      <c r="BB1574" t="str">
        <f t="shared" si="117"/>
        <v xml:space="preserve">N35DC   </v>
      </c>
      <c r="BC1574">
        <v>1</v>
      </c>
      <c r="BE1574">
        <v>0</v>
      </c>
      <c r="BF1574">
        <v>0</v>
      </c>
      <c r="BG1574">
        <v>0</v>
      </c>
      <c r="BH1574">
        <v>900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"17:51:16.748"</f>
        <v>17:51:16.748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5</v>
      </c>
      <c r="CP1574" t="s">
        <v>119</v>
      </c>
      <c r="CQ1574">
        <v>341</v>
      </c>
      <c r="CR1574">
        <v>0</v>
      </c>
      <c r="CW1574">
        <v>133659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"10/21/2020 17:51:12.079"</f>
        <v>10/21/2020 17:51:12.079</v>
      </c>
      <c r="C1575" t="str">
        <f t="shared" si="116"/>
        <v>FFDFD3C0</v>
      </c>
      <c r="D1575" t="s">
        <v>128</v>
      </c>
      <c r="E1575">
        <v>9</v>
      </c>
      <c r="H1575">
        <v>257</v>
      </c>
      <c r="I1575" t="s">
        <v>129</v>
      </c>
      <c r="J1575" t="s">
        <v>126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"17:51:19.984"</f>
        <v>17:51:19.984</v>
      </c>
      <c r="T1575" t="str">
        <f>"17:51:19.584"</f>
        <v>17:51:19.584</v>
      </c>
      <c r="U1575" t="str">
        <f t="shared" si="113"/>
        <v>A3E2C2</v>
      </c>
      <c r="V1575">
        <v>0</v>
      </c>
      <c r="W1575">
        <v>0</v>
      </c>
      <c r="X1575">
        <v>1</v>
      </c>
      <c r="Z1575">
        <v>0</v>
      </c>
      <c r="AA1575">
        <v>10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1</v>
      </c>
      <c r="AH1575">
        <v>0</v>
      </c>
      <c r="AI1575" t="s">
        <v>706</v>
      </c>
      <c r="AJ1575">
        <v>30.347349999999999</v>
      </c>
      <c r="AK1575" t="s">
        <v>707</v>
      </c>
      <c r="AL1575">
        <v>-89.865589</v>
      </c>
      <c r="AM1575">
        <v>100</v>
      </c>
      <c r="AN1575">
        <v>900</v>
      </c>
      <c r="AO1575" t="s">
        <v>118</v>
      </c>
      <c r="AP1575">
        <v>56</v>
      </c>
      <c r="AQ1575">
        <v>117</v>
      </c>
      <c r="AR1575">
        <v>128</v>
      </c>
      <c r="AZ1575">
        <v>1200</v>
      </c>
      <c r="BA1575">
        <v>1</v>
      </c>
      <c r="BB1575" t="str">
        <f t="shared" si="117"/>
        <v xml:space="preserve">N35DC   </v>
      </c>
      <c r="BC1575">
        <v>1</v>
      </c>
      <c r="BE1575">
        <v>0</v>
      </c>
      <c r="BF1575">
        <v>0</v>
      </c>
      <c r="BG1575">
        <v>0</v>
      </c>
      <c r="BH1575">
        <v>900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"17:51:19.987"</f>
        <v>17:51:19.987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341</v>
      </c>
      <c r="CR1575">
        <v>0</v>
      </c>
      <c r="CW1575">
        <v>136015</v>
      </c>
      <c r="CY1575">
        <v>1</v>
      </c>
      <c r="CZ1575">
        <v>0</v>
      </c>
      <c r="DA1575">
        <v>0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"10/21/2020 17:51:12.079"</f>
        <v>10/21/2020 17:51:12.079</v>
      </c>
      <c r="C1576" t="str">
        <f t="shared" si="116"/>
        <v>FFDFD3C0</v>
      </c>
      <c r="D1576" t="s">
        <v>113</v>
      </c>
      <c r="E1576">
        <v>4</v>
      </c>
      <c r="H1576">
        <v>162</v>
      </c>
      <c r="I1576" t="s">
        <v>114</v>
      </c>
      <c r="J1576" t="s">
        <v>115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"17:51:19.984"</f>
        <v>17:51:19.984</v>
      </c>
      <c r="T1576" t="str">
        <f>"17:51:19.584"</f>
        <v>17:51:19.584</v>
      </c>
      <c r="U1576" t="str">
        <f t="shared" si="113"/>
        <v>A3E2C2</v>
      </c>
      <c r="V1576">
        <v>0</v>
      </c>
      <c r="W1576">
        <v>0</v>
      </c>
      <c r="X1576">
        <v>1</v>
      </c>
      <c r="Z1576">
        <v>0</v>
      </c>
      <c r="AA1576">
        <v>10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1</v>
      </c>
      <c r="AH1576">
        <v>0</v>
      </c>
      <c r="AI1576" t="s">
        <v>706</v>
      </c>
      <c r="AJ1576">
        <v>30.347349999999999</v>
      </c>
      <c r="AK1576" t="s">
        <v>707</v>
      </c>
      <c r="AL1576">
        <v>-89.865589</v>
      </c>
      <c r="AM1576">
        <v>100</v>
      </c>
      <c r="AN1576">
        <v>900</v>
      </c>
      <c r="AO1576" t="s">
        <v>118</v>
      </c>
      <c r="AP1576">
        <v>56</v>
      </c>
      <c r="AQ1576">
        <v>117</v>
      </c>
      <c r="AR1576">
        <v>128</v>
      </c>
      <c r="AZ1576">
        <v>1200</v>
      </c>
      <c r="BA1576">
        <v>1</v>
      </c>
      <c r="BB1576" t="str">
        <f t="shared" si="117"/>
        <v xml:space="preserve">N35DC   </v>
      </c>
      <c r="BC1576">
        <v>1</v>
      </c>
      <c r="BE1576">
        <v>0</v>
      </c>
      <c r="BF1576">
        <v>0</v>
      </c>
      <c r="BG1576">
        <v>0</v>
      </c>
      <c r="BH1576">
        <v>900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"17:51:19.987"</f>
        <v>17:51:19.987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341</v>
      </c>
      <c r="CR1576">
        <v>0</v>
      </c>
      <c r="CW1576">
        <v>136015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"10/21/2020 17:51:12.079"</f>
        <v>10/21/2020 17:51:12.079</v>
      </c>
      <c r="C1577" t="str">
        <f t="shared" si="116"/>
        <v>FFDFD3C0</v>
      </c>
      <c r="D1577" t="s">
        <v>130</v>
      </c>
      <c r="E1577">
        <v>3</v>
      </c>
      <c r="F1577">
        <v>2003</v>
      </c>
      <c r="G1577" t="s">
        <v>131</v>
      </c>
      <c r="J1577" t="s">
        <v>132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"17:51:19.984"</f>
        <v>17:51:19.984</v>
      </c>
      <c r="T1577" t="str">
        <f>"17:51:19.584"</f>
        <v>17:51:19.584</v>
      </c>
      <c r="U1577" t="str">
        <f t="shared" si="113"/>
        <v>A3E2C2</v>
      </c>
      <c r="V1577">
        <v>0</v>
      </c>
      <c r="W1577">
        <v>0</v>
      </c>
      <c r="X1577">
        <v>1</v>
      </c>
      <c r="Z1577">
        <v>0</v>
      </c>
      <c r="AA1577">
        <v>10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1</v>
      </c>
      <c r="AH1577">
        <v>0</v>
      </c>
      <c r="AI1577" t="s">
        <v>706</v>
      </c>
      <c r="AJ1577">
        <v>30.347349999999999</v>
      </c>
      <c r="AK1577" t="s">
        <v>707</v>
      </c>
      <c r="AL1577">
        <v>-89.865589</v>
      </c>
      <c r="AM1577">
        <v>100</v>
      </c>
      <c r="AN1577">
        <v>900</v>
      </c>
      <c r="AO1577" t="s">
        <v>118</v>
      </c>
      <c r="AP1577">
        <v>56</v>
      </c>
      <c r="AQ1577">
        <v>117</v>
      </c>
      <c r="AR1577">
        <v>128</v>
      </c>
      <c r="AZ1577">
        <v>1200</v>
      </c>
      <c r="BA1577">
        <v>1</v>
      </c>
      <c r="BB1577" t="str">
        <f t="shared" si="117"/>
        <v xml:space="preserve">N35DC   </v>
      </c>
      <c r="BC1577">
        <v>1</v>
      </c>
      <c r="BE1577">
        <v>0</v>
      </c>
      <c r="BF1577">
        <v>0</v>
      </c>
      <c r="BG1577">
        <v>0</v>
      </c>
      <c r="BH1577">
        <v>900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"17:51:19.987"</f>
        <v>17:51:19.987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341</v>
      </c>
      <c r="CR1577">
        <v>0</v>
      </c>
      <c r="CW1577">
        <v>136015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"10/21/2020 17:51:12.079"</f>
        <v>10/21/2020 17:51:12.079</v>
      </c>
      <c r="C1578" t="str">
        <f t="shared" si="116"/>
        <v>FFDFD3C0</v>
      </c>
      <c r="D1578" t="s">
        <v>133</v>
      </c>
      <c r="E1578">
        <v>1</v>
      </c>
      <c r="F1578">
        <v>1001</v>
      </c>
      <c r="G1578" t="s">
        <v>114</v>
      </c>
      <c r="J1578" t="s">
        <v>134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"17:51:19.984"</f>
        <v>17:51:19.984</v>
      </c>
      <c r="T1578" t="str">
        <f>"17:51:19.584"</f>
        <v>17:51:19.584</v>
      </c>
      <c r="U1578" t="str">
        <f t="shared" si="113"/>
        <v>A3E2C2</v>
      </c>
      <c r="V1578">
        <v>0</v>
      </c>
      <c r="W1578">
        <v>0</v>
      </c>
      <c r="X1578">
        <v>1</v>
      </c>
      <c r="Z1578">
        <v>0</v>
      </c>
      <c r="AA1578">
        <v>10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1</v>
      </c>
      <c r="AH1578">
        <v>0</v>
      </c>
      <c r="AI1578" t="s">
        <v>706</v>
      </c>
      <c r="AJ1578">
        <v>30.347349999999999</v>
      </c>
      <c r="AK1578" t="s">
        <v>707</v>
      </c>
      <c r="AL1578">
        <v>-89.865589</v>
      </c>
      <c r="AM1578">
        <v>100</v>
      </c>
      <c r="AN1578">
        <v>900</v>
      </c>
      <c r="AO1578" t="s">
        <v>118</v>
      </c>
      <c r="AP1578">
        <v>56</v>
      </c>
      <c r="AQ1578">
        <v>117</v>
      </c>
      <c r="AR1578">
        <v>128</v>
      </c>
      <c r="AZ1578">
        <v>1200</v>
      </c>
      <c r="BA1578">
        <v>1</v>
      </c>
      <c r="BB1578" t="str">
        <f t="shared" si="117"/>
        <v xml:space="preserve">N35DC   </v>
      </c>
      <c r="BC1578">
        <v>1</v>
      </c>
      <c r="BE1578">
        <v>0</v>
      </c>
      <c r="BF1578">
        <v>0</v>
      </c>
      <c r="BG1578">
        <v>0</v>
      </c>
      <c r="BH1578">
        <v>900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"17:51:19.987"</f>
        <v>17:51:19.987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341</v>
      </c>
      <c r="CR1578">
        <v>0</v>
      </c>
      <c r="CW1578">
        <v>136015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"10/21/2020 17:51:12.079"</f>
        <v>10/21/2020 17:51:12.079</v>
      </c>
      <c r="C1579" t="str">
        <f t="shared" si="116"/>
        <v>FFDFD3C0</v>
      </c>
      <c r="D1579" t="s">
        <v>124</v>
      </c>
      <c r="E1579">
        <v>2</v>
      </c>
      <c r="H1579">
        <v>14</v>
      </c>
      <c r="I1579" t="s">
        <v>125</v>
      </c>
      <c r="J1579" t="s">
        <v>126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"17:51:19.984"</f>
        <v>17:51:19.984</v>
      </c>
      <c r="T1579" t="str">
        <f>"17:51:19.584"</f>
        <v>17:51:19.584</v>
      </c>
      <c r="U1579" t="str">
        <f t="shared" si="113"/>
        <v>A3E2C2</v>
      </c>
      <c r="V1579">
        <v>0</v>
      </c>
      <c r="W1579">
        <v>0</v>
      </c>
      <c r="X1579">
        <v>1</v>
      </c>
      <c r="Z1579">
        <v>0</v>
      </c>
      <c r="AA1579">
        <v>10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1</v>
      </c>
      <c r="AH1579">
        <v>0</v>
      </c>
      <c r="AI1579" t="s">
        <v>706</v>
      </c>
      <c r="AJ1579">
        <v>30.347349999999999</v>
      </c>
      <c r="AK1579" t="s">
        <v>707</v>
      </c>
      <c r="AL1579">
        <v>-89.865589</v>
      </c>
      <c r="AM1579">
        <v>100</v>
      </c>
      <c r="AN1579">
        <v>900</v>
      </c>
      <c r="AO1579" t="s">
        <v>118</v>
      </c>
      <c r="AP1579">
        <v>56</v>
      </c>
      <c r="AQ1579">
        <v>117</v>
      </c>
      <c r="AR1579">
        <v>128</v>
      </c>
      <c r="AZ1579">
        <v>1200</v>
      </c>
      <c r="BA1579">
        <v>1</v>
      </c>
      <c r="BB1579" t="str">
        <f t="shared" si="117"/>
        <v xml:space="preserve">N35DC   </v>
      </c>
      <c r="BC1579">
        <v>1</v>
      </c>
      <c r="BE1579">
        <v>0</v>
      </c>
      <c r="BF1579">
        <v>0</v>
      </c>
      <c r="BG1579">
        <v>0</v>
      </c>
      <c r="BH1579">
        <v>900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"17:51:19.987"</f>
        <v>17:51:19.987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341</v>
      </c>
      <c r="CR1579">
        <v>0</v>
      </c>
      <c r="CW1579">
        <v>136015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"10/21/2020 17:51:13.140"</f>
        <v>10/21/2020 17:51:13.140</v>
      </c>
      <c r="C1580" t="str">
        <f t="shared" si="116"/>
        <v>FFDFD3C0</v>
      </c>
      <c r="D1580" t="s">
        <v>128</v>
      </c>
      <c r="E1580">
        <v>9</v>
      </c>
      <c r="H1580">
        <v>257</v>
      </c>
      <c r="I1580" t="s">
        <v>129</v>
      </c>
      <c r="J1580" t="s">
        <v>126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ref="S1580:T1584" si="118">"17:51:21.063"</f>
        <v>17:51:21.063</v>
      </c>
      <c r="T1580" t="str">
        <f t="shared" si="118"/>
        <v>17:51:21.063</v>
      </c>
      <c r="U1580" t="str">
        <f t="shared" si="113"/>
        <v>A3E2C2</v>
      </c>
      <c r="V1580">
        <v>0</v>
      </c>
      <c r="W1580">
        <v>0</v>
      </c>
      <c r="X1580">
        <v>1</v>
      </c>
      <c r="Z1580">
        <v>0</v>
      </c>
      <c r="AA1580">
        <v>10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1</v>
      </c>
      <c r="AH1580">
        <v>0</v>
      </c>
      <c r="AI1580" t="s">
        <v>708</v>
      </c>
      <c r="AJ1580">
        <v>30.347908</v>
      </c>
      <c r="AK1580" t="s">
        <v>709</v>
      </c>
      <c r="AL1580">
        <v>-89.865245999999999</v>
      </c>
      <c r="AM1580">
        <v>100</v>
      </c>
      <c r="AN1580">
        <v>900</v>
      </c>
      <c r="AO1580" t="s">
        <v>118</v>
      </c>
      <c r="AP1580">
        <v>59</v>
      </c>
      <c r="AQ1580">
        <v>114</v>
      </c>
      <c r="AR1580">
        <v>320</v>
      </c>
      <c r="AZ1580">
        <v>1200</v>
      </c>
      <c r="BA1580">
        <v>1</v>
      </c>
      <c r="BB1580" t="str">
        <f t="shared" si="117"/>
        <v xml:space="preserve">N35DC   </v>
      </c>
      <c r="BC1580">
        <v>1</v>
      </c>
      <c r="BE1580">
        <v>0</v>
      </c>
      <c r="BF1580">
        <v>0</v>
      </c>
      <c r="BG1580">
        <v>0</v>
      </c>
      <c r="BH1580">
        <v>925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"17:51:21.067"</f>
        <v>17:51:21.067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341</v>
      </c>
      <c r="CR1580">
        <v>0</v>
      </c>
      <c r="CW1580">
        <v>136804</v>
      </c>
      <c r="CY1580">
        <v>1</v>
      </c>
      <c r="CZ1580">
        <v>0</v>
      </c>
      <c r="DA1580">
        <v>0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"10/21/2020 17:51:13.140"</f>
        <v>10/21/2020 17:51:13.140</v>
      </c>
      <c r="C1581" t="str">
        <f t="shared" si="116"/>
        <v>FFDFD3C0</v>
      </c>
      <c r="D1581" t="s">
        <v>113</v>
      </c>
      <c r="E1581">
        <v>4</v>
      </c>
      <c r="H1581">
        <v>162</v>
      </c>
      <c r="I1581" t="s">
        <v>114</v>
      </c>
      <c r="J1581" t="s">
        <v>115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118"/>
        <v>17:51:21.063</v>
      </c>
      <c r="T1581" t="str">
        <f t="shared" si="118"/>
        <v>17:51:21.063</v>
      </c>
      <c r="U1581" t="str">
        <f t="shared" si="113"/>
        <v>A3E2C2</v>
      </c>
      <c r="V1581">
        <v>0</v>
      </c>
      <c r="W1581">
        <v>0</v>
      </c>
      <c r="X1581">
        <v>1</v>
      </c>
      <c r="Z1581">
        <v>0</v>
      </c>
      <c r="AA1581">
        <v>10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1</v>
      </c>
      <c r="AH1581">
        <v>0</v>
      </c>
      <c r="AI1581" t="s">
        <v>708</v>
      </c>
      <c r="AJ1581">
        <v>30.347908</v>
      </c>
      <c r="AK1581" t="s">
        <v>709</v>
      </c>
      <c r="AL1581">
        <v>-89.865245999999999</v>
      </c>
      <c r="AM1581">
        <v>100</v>
      </c>
      <c r="AN1581">
        <v>900</v>
      </c>
      <c r="AO1581" t="s">
        <v>118</v>
      </c>
      <c r="AP1581">
        <v>59</v>
      </c>
      <c r="AQ1581">
        <v>114</v>
      </c>
      <c r="AR1581">
        <v>320</v>
      </c>
      <c r="AZ1581">
        <v>1200</v>
      </c>
      <c r="BA1581">
        <v>1</v>
      </c>
      <c r="BB1581" t="str">
        <f t="shared" si="117"/>
        <v xml:space="preserve">N35DC   </v>
      </c>
      <c r="BC1581">
        <v>1</v>
      </c>
      <c r="BE1581">
        <v>0</v>
      </c>
      <c r="BF1581">
        <v>0</v>
      </c>
      <c r="BG1581">
        <v>0</v>
      </c>
      <c r="BH1581">
        <v>925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>"17:51:21.067"</f>
        <v>17:51:21.067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341</v>
      </c>
      <c r="CR1581">
        <v>0</v>
      </c>
      <c r="CW1581">
        <v>136804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"10/21/2020 17:51:13.140"</f>
        <v>10/21/2020 17:51:13.140</v>
      </c>
      <c r="C1582" t="str">
        <f t="shared" si="116"/>
        <v>FFDFD3C0</v>
      </c>
      <c r="D1582" t="s">
        <v>133</v>
      </c>
      <c r="E1582">
        <v>1</v>
      </c>
      <c r="F1582">
        <v>1001</v>
      </c>
      <c r="G1582" t="s">
        <v>114</v>
      </c>
      <c r="J1582" t="s">
        <v>134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118"/>
        <v>17:51:21.063</v>
      </c>
      <c r="T1582" t="str">
        <f t="shared" si="118"/>
        <v>17:51:21.063</v>
      </c>
      <c r="U1582" t="str">
        <f t="shared" si="113"/>
        <v>A3E2C2</v>
      </c>
      <c r="V1582">
        <v>0</v>
      </c>
      <c r="W1582">
        <v>0</v>
      </c>
      <c r="X1582">
        <v>1</v>
      </c>
      <c r="Z1582">
        <v>0</v>
      </c>
      <c r="AA1582">
        <v>10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1</v>
      </c>
      <c r="AH1582">
        <v>0</v>
      </c>
      <c r="AI1582" t="s">
        <v>708</v>
      </c>
      <c r="AJ1582">
        <v>30.347908</v>
      </c>
      <c r="AK1582" t="s">
        <v>709</v>
      </c>
      <c r="AL1582">
        <v>-89.865245999999999</v>
      </c>
      <c r="AM1582">
        <v>100</v>
      </c>
      <c r="AN1582">
        <v>900</v>
      </c>
      <c r="AO1582" t="s">
        <v>118</v>
      </c>
      <c r="AP1582">
        <v>59</v>
      </c>
      <c r="AQ1582">
        <v>114</v>
      </c>
      <c r="AR1582">
        <v>320</v>
      </c>
      <c r="AZ1582">
        <v>1200</v>
      </c>
      <c r="BA1582">
        <v>1</v>
      </c>
      <c r="BB1582" t="str">
        <f t="shared" si="117"/>
        <v xml:space="preserve">N35DC   </v>
      </c>
      <c r="BC1582">
        <v>1</v>
      </c>
      <c r="BE1582">
        <v>0</v>
      </c>
      <c r="BF1582">
        <v>0</v>
      </c>
      <c r="BG1582">
        <v>0</v>
      </c>
      <c r="BH1582">
        <v>925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>"17:51:21.067"</f>
        <v>17:51:21.067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6</v>
      </c>
      <c r="CP1582" t="s">
        <v>119</v>
      </c>
      <c r="CQ1582">
        <v>341</v>
      </c>
      <c r="CR1582">
        <v>0</v>
      </c>
      <c r="CW1582">
        <v>136804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"10/21/2020 17:51:13.140"</f>
        <v>10/21/2020 17:51:13.140</v>
      </c>
      <c r="C1583" t="str">
        <f t="shared" si="116"/>
        <v>FFDFD3C0</v>
      </c>
      <c r="D1583" t="s">
        <v>124</v>
      </c>
      <c r="E1583">
        <v>2</v>
      </c>
      <c r="H1583">
        <v>14</v>
      </c>
      <c r="I1583" t="s">
        <v>125</v>
      </c>
      <c r="J1583" t="s">
        <v>126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118"/>
        <v>17:51:21.063</v>
      </c>
      <c r="T1583" t="str">
        <f t="shared" si="118"/>
        <v>17:51:21.063</v>
      </c>
      <c r="U1583" t="str">
        <f t="shared" si="113"/>
        <v>A3E2C2</v>
      </c>
      <c r="V1583">
        <v>0</v>
      </c>
      <c r="W1583">
        <v>0</v>
      </c>
      <c r="X1583">
        <v>1</v>
      </c>
      <c r="Z1583">
        <v>0</v>
      </c>
      <c r="AA1583">
        <v>10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1</v>
      </c>
      <c r="AH1583">
        <v>0</v>
      </c>
      <c r="AI1583" t="s">
        <v>708</v>
      </c>
      <c r="AJ1583">
        <v>30.347908</v>
      </c>
      <c r="AK1583" t="s">
        <v>709</v>
      </c>
      <c r="AL1583">
        <v>-89.865245999999999</v>
      </c>
      <c r="AM1583">
        <v>100</v>
      </c>
      <c r="AN1583">
        <v>900</v>
      </c>
      <c r="AO1583" t="s">
        <v>118</v>
      </c>
      <c r="AP1583">
        <v>59</v>
      </c>
      <c r="AQ1583">
        <v>114</v>
      </c>
      <c r="AR1583">
        <v>320</v>
      </c>
      <c r="AZ1583">
        <v>1200</v>
      </c>
      <c r="BA1583">
        <v>1</v>
      </c>
      <c r="BB1583" t="str">
        <f t="shared" si="117"/>
        <v xml:space="preserve">N35DC   </v>
      </c>
      <c r="BC1583">
        <v>1</v>
      </c>
      <c r="BE1583">
        <v>0</v>
      </c>
      <c r="BF1583">
        <v>0</v>
      </c>
      <c r="BG1583">
        <v>0</v>
      </c>
      <c r="BH1583">
        <v>925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>"17:51:21.067"</f>
        <v>17:51:21.067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6</v>
      </c>
      <c r="CP1583" t="s">
        <v>119</v>
      </c>
      <c r="CQ1583">
        <v>341</v>
      </c>
      <c r="CR1583">
        <v>0</v>
      </c>
      <c r="CW1583">
        <v>136804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"10/21/2020 17:51:13.140"</f>
        <v>10/21/2020 17:51:13.140</v>
      </c>
      <c r="C1584" t="str">
        <f t="shared" si="116"/>
        <v>FFDFD3C0</v>
      </c>
      <c r="D1584" t="s">
        <v>130</v>
      </c>
      <c r="E1584">
        <v>3</v>
      </c>
      <c r="F1584">
        <v>2003</v>
      </c>
      <c r="G1584" t="s">
        <v>131</v>
      </c>
      <c r="J1584" t="s">
        <v>132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118"/>
        <v>17:51:21.063</v>
      </c>
      <c r="T1584" t="str">
        <f t="shared" si="118"/>
        <v>17:51:21.063</v>
      </c>
      <c r="U1584" t="str">
        <f t="shared" si="113"/>
        <v>A3E2C2</v>
      </c>
      <c r="V1584">
        <v>0</v>
      </c>
      <c r="W1584">
        <v>0</v>
      </c>
      <c r="X1584">
        <v>1</v>
      </c>
      <c r="Z1584">
        <v>0</v>
      </c>
      <c r="AA1584">
        <v>10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1</v>
      </c>
      <c r="AH1584">
        <v>0</v>
      </c>
      <c r="AI1584" t="s">
        <v>708</v>
      </c>
      <c r="AJ1584">
        <v>30.347908</v>
      </c>
      <c r="AK1584" t="s">
        <v>709</v>
      </c>
      <c r="AL1584">
        <v>-89.865245999999999</v>
      </c>
      <c r="AM1584">
        <v>100</v>
      </c>
      <c r="AN1584">
        <v>900</v>
      </c>
      <c r="AO1584" t="s">
        <v>118</v>
      </c>
      <c r="AP1584">
        <v>59</v>
      </c>
      <c r="AQ1584">
        <v>114</v>
      </c>
      <c r="AR1584">
        <v>320</v>
      </c>
      <c r="AZ1584">
        <v>1200</v>
      </c>
      <c r="BA1584">
        <v>1</v>
      </c>
      <c r="BB1584" t="str">
        <f t="shared" si="117"/>
        <v xml:space="preserve">N35DC   </v>
      </c>
      <c r="BC1584">
        <v>1</v>
      </c>
      <c r="BE1584">
        <v>0</v>
      </c>
      <c r="BF1584">
        <v>0</v>
      </c>
      <c r="BG1584">
        <v>0</v>
      </c>
      <c r="BH1584">
        <v>925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>"17:51:21.067"</f>
        <v>17:51:21.067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6</v>
      </c>
      <c r="CP1584" t="s">
        <v>119</v>
      </c>
      <c r="CQ1584">
        <v>341</v>
      </c>
      <c r="CR1584">
        <v>0</v>
      </c>
      <c r="CW1584">
        <v>136804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"10/21/2020 17:51:15.018"</f>
        <v>10/21/2020 17:51:15.018</v>
      </c>
      <c r="C1585" t="str">
        <f t="shared" si="116"/>
        <v>FFDFD3C0</v>
      </c>
      <c r="D1585" t="s">
        <v>133</v>
      </c>
      <c r="E1585">
        <v>1</v>
      </c>
      <c r="F1585">
        <v>1001</v>
      </c>
      <c r="G1585" t="s">
        <v>114</v>
      </c>
      <c r="J1585" t="s">
        <v>134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"17:51:22.953"</f>
        <v>17:51:22.953</v>
      </c>
      <c r="T1585" t="str">
        <f>"17:51:22.553"</f>
        <v>17:51:22.553</v>
      </c>
      <c r="U1585" t="str">
        <f t="shared" si="113"/>
        <v>A3E2C2</v>
      </c>
      <c r="V1585">
        <v>0</v>
      </c>
      <c r="W1585">
        <v>0</v>
      </c>
      <c r="X1585">
        <v>1</v>
      </c>
      <c r="Z1585">
        <v>0</v>
      </c>
      <c r="AA1585">
        <v>10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1</v>
      </c>
      <c r="AH1585">
        <v>0</v>
      </c>
      <c r="AI1585" t="s">
        <v>710</v>
      </c>
      <c r="AJ1585">
        <v>30.348915999999999</v>
      </c>
      <c r="AK1585" t="s">
        <v>711</v>
      </c>
      <c r="AL1585">
        <v>-89.864602000000005</v>
      </c>
      <c r="AM1585">
        <v>100</v>
      </c>
      <c r="AN1585">
        <v>900</v>
      </c>
      <c r="AO1585" t="s">
        <v>118</v>
      </c>
      <c r="AP1585">
        <v>62</v>
      </c>
      <c r="AQ1585">
        <v>111</v>
      </c>
      <c r="AR1585">
        <v>384</v>
      </c>
      <c r="AZ1585">
        <v>1200</v>
      </c>
      <c r="BA1585">
        <v>1</v>
      </c>
      <c r="BB1585" t="str">
        <f t="shared" si="117"/>
        <v xml:space="preserve">N35DC   </v>
      </c>
      <c r="BC1585">
        <v>1</v>
      </c>
      <c r="BE1585">
        <v>0</v>
      </c>
      <c r="BF1585">
        <v>0</v>
      </c>
      <c r="BG1585">
        <v>0</v>
      </c>
      <c r="BH1585">
        <v>925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>"17:51:22.957"</f>
        <v>17:51:22.957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6</v>
      </c>
      <c r="CP1585" t="s">
        <v>119</v>
      </c>
      <c r="CQ1585">
        <v>341</v>
      </c>
      <c r="CR1585">
        <v>0</v>
      </c>
      <c r="CW1585">
        <v>138166</v>
      </c>
      <c r="CY1585">
        <v>1</v>
      </c>
      <c r="CZ1585">
        <v>0</v>
      </c>
      <c r="DA1585">
        <v>0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"10/21/2020 17:51:15.018"</f>
        <v>10/21/2020 17:51:15.018</v>
      </c>
      <c r="C1586" t="str">
        <f t="shared" si="116"/>
        <v>FFDFD3C0</v>
      </c>
      <c r="D1586" t="s">
        <v>124</v>
      </c>
      <c r="E1586">
        <v>2</v>
      </c>
      <c r="H1586">
        <v>14</v>
      </c>
      <c r="I1586" t="s">
        <v>125</v>
      </c>
      <c r="J1586" t="s">
        <v>126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"17:51:22.953"</f>
        <v>17:51:22.953</v>
      </c>
      <c r="T1586" t="str">
        <f>"17:51:22.553"</f>
        <v>17:51:22.553</v>
      </c>
      <c r="U1586" t="str">
        <f t="shared" si="113"/>
        <v>A3E2C2</v>
      </c>
      <c r="V1586">
        <v>0</v>
      </c>
      <c r="W1586">
        <v>0</v>
      </c>
      <c r="X1586">
        <v>1</v>
      </c>
      <c r="Z1586">
        <v>0</v>
      </c>
      <c r="AA1586">
        <v>10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1</v>
      </c>
      <c r="AH1586">
        <v>0</v>
      </c>
      <c r="AI1586" t="s">
        <v>710</v>
      </c>
      <c r="AJ1586">
        <v>30.348915999999999</v>
      </c>
      <c r="AK1586" t="s">
        <v>711</v>
      </c>
      <c r="AL1586">
        <v>-89.864602000000005</v>
      </c>
      <c r="AM1586">
        <v>100</v>
      </c>
      <c r="AN1586">
        <v>900</v>
      </c>
      <c r="AO1586" t="s">
        <v>118</v>
      </c>
      <c r="AP1586">
        <v>62</v>
      </c>
      <c r="AQ1586">
        <v>111</v>
      </c>
      <c r="AR1586">
        <v>384</v>
      </c>
      <c r="AZ1586">
        <v>1200</v>
      </c>
      <c r="BA1586">
        <v>1</v>
      </c>
      <c r="BB1586" t="str">
        <f t="shared" si="117"/>
        <v xml:space="preserve">N35DC   </v>
      </c>
      <c r="BC1586">
        <v>1</v>
      </c>
      <c r="BE1586">
        <v>0</v>
      </c>
      <c r="BF1586">
        <v>0</v>
      </c>
      <c r="BG1586">
        <v>0</v>
      </c>
      <c r="BH1586">
        <v>925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>"17:51:22.957"</f>
        <v>17:51:22.957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6</v>
      </c>
      <c r="CP1586" t="s">
        <v>119</v>
      </c>
      <c r="CQ1586">
        <v>341</v>
      </c>
      <c r="CR1586">
        <v>0</v>
      </c>
      <c r="CW1586">
        <v>138166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"10/21/2020 17:51:15.018"</f>
        <v>10/21/2020 17:51:15.018</v>
      </c>
      <c r="C1587" t="str">
        <f t="shared" si="116"/>
        <v>FFDFD3C0</v>
      </c>
      <c r="D1587" t="s">
        <v>130</v>
      </c>
      <c r="E1587">
        <v>3</v>
      </c>
      <c r="F1587">
        <v>2003</v>
      </c>
      <c r="G1587" t="s">
        <v>131</v>
      </c>
      <c r="J1587" t="s">
        <v>132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"17:51:22.953"</f>
        <v>17:51:22.953</v>
      </c>
      <c r="T1587" t="str">
        <f>"17:51:22.553"</f>
        <v>17:51:22.553</v>
      </c>
      <c r="U1587" t="str">
        <f t="shared" si="113"/>
        <v>A3E2C2</v>
      </c>
      <c r="V1587">
        <v>0</v>
      </c>
      <c r="W1587">
        <v>0</v>
      </c>
      <c r="X1587">
        <v>1</v>
      </c>
      <c r="Z1587">
        <v>0</v>
      </c>
      <c r="AA1587">
        <v>10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1</v>
      </c>
      <c r="AH1587">
        <v>0</v>
      </c>
      <c r="AI1587" t="s">
        <v>710</v>
      </c>
      <c r="AJ1587">
        <v>30.348915999999999</v>
      </c>
      <c r="AK1587" t="s">
        <v>711</v>
      </c>
      <c r="AL1587">
        <v>-89.864602000000005</v>
      </c>
      <c r="AM1587">
        <v>100</v>
      </c>
      <c r="AN1587">
        <v>900</v>
      </c>
      <c r="AO1587" t="s">
        <v>118</v>
      </c>
      <c r="AP1587">
        <v>62</v>
      </c>
      <c r="AQ1587">
        <v>111</v>
      </c>
      <c r="AR1587">
        <v>384</v>
      </c>
      <c r="AZ1587">
        <v>1200</v>
      </c>
      <c r="BA1587">
        <v>1</v>
      </c>
      <c r="BB1587" t="str">
        <f t="shared" si="117"/>
        <v xml:space="preserve">N35DC   </v>
      </c>
      <c r="BC1587">
        <v>1</v>
      </c>
      <c r="BE1587">
        <v>0</v>
      </c>
      <c r="BF1587">
        <v>0</v>
      </c>
      <c r="BG1587">
        <v>0</v>
      </c>
      <c r="BH1587">
        <v>925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>"17:51:22.957"</f>
        <v>17:51:22.957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6</v>
      </c>
      <c r="CP1587" t="s">
        <v>119</v>
      </c>
      <c r="CQ1587">
        <v>341</v>
      </c>
      <c r="CR1587">
        <v>0</v>
      </c>
      <c r="CW1587">
        <v>138166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"10/21/2020 17:51:15.018"</f>
        <v>10/21/2020 17:51:15.018</v>
      </c>
      <c r="C1588" t="str">
        <f t="shared" si="116"/>
        <v>FFDFD3C0</v>
      </c>
      <c r="D1588" t="s">
        <v>128</v>
      </c>
      <c r="E1588">
        <v>9</v>
      </c>
      <c r="H1588">
        <v>257</v>
      </c>
      <c r="I1588" t="s">
        <v>129</v>
      </c>
      <c r="J1588" t="s">
        <v>126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"17:51:22.953"</f>
        <v>17:51:22.953</v>
      </c>
      <c r="T1588" t="str">
        <f>"17:51:22.553"</f>
        <v>17:51:22.553</v>
      </c>
      <c r="U1588" t="str">
        <f t="shared" si="113"/>
        <v>A3E2C2</v>
      </c>
      <c r="V1588">
        <v>0</v>
      </c>
      <c r="W1588">
        <v>0</v>
      </c>
      <c r="X1588">
        <v>1</v>
      </c>
      <c r="Z1588">
        <v>0</v>
      </c>
      <c r="AA1588">
        <v>10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1</v>
      </c>
      <c r="AH1588">
        <v>0</v>
      </c>
      <c r="AI1588" t="s">
        <v>710</v>
      </c>
      <c r="AJ1588">
        <v>30.348915999999999</v>
      </c>
      <c r="AK1588" t="s">
        <v>711</v>
      </c>
      <c r="AL1588">
        <v>-89.864602000000005</v>
      </c>
      <c r="AM1588">
        <v>100</v>
      </c>
      <c r="AN1588">
        <v>900</v>
      </c>
      <c r="AO1588" t="s">
        <v>118</v>
      </c>
      <c r="AP1588">
        <v>62</v>
      </c>
      <c r="AQ1588">
        <v>111</v>
      </c>
      <c r="AR1588">
        <v>384</v>
      </c>
      <c r="AZ1588">
        <v>1200</v>
      </c>
      <c r="BA1588">
        <v>1</v>
      </c>
      <c r="BB1588" t="str">
        <f t="shared" si="117"/>
        <v xml:space="preserve">N35DC   </v>
      </c>
      <c r="BC1588">
        <v>1</v>
      </c>
      <c r="BE1588">
        <v>0</v>
      </c>
      <c r="BF1588">
        <v>0</v>
      </c>
      <c r="BG1588">
        <v>0</v>
      </c>
      <c r="BH1588">
        <v>925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>"17:51:22.957"</f>
        <v>17:51:22.957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119</v>
      </c>
      <c r="CQ1588">
        <v>341</v>
      </c>
      <c r="CR1588">
        <v>0</v>
      </c>
      <c r="CW1588">
        <v>138166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"10/21/2020 17:51:15.018"</f>
        <v>10/21/2020 17:51:15.018</v>
      </c>
      <c r="C1589" t="str">
        <f t="shared" si="116"/>
        <v>FFDFD3C0</v>
      </c>
      <c r="D1589" t="s">
        <v>113</v>
      </c>
      <c r="E1589">
        <v>4</v>
      </c>
      <c r="H1589">
        <v>162</v>
      </c>
      <c r="I1589" t="s">
        <v>114</v>
      </c>
      <c r="J1589" t="s">
        <v>115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"17:51:22.953"</f>
        <v>17:51:22.953</v>
      </c>
      <c r="T1589" t="str">
        <f>"17:51:22.553"</f>
        <v>17:51:22.553</v>
      </c>
      <c r="U1589" t="str">
        <f t="shared" si="113"/>
        <v>A3E2C2</v>
      </c>
      <c r="V1589">
        <v>0</v>
      </c>
      <c r="W1589">
        <v>0</v>
      </c>
      <c r="X1589">
        <v>1</v>
      </c>
      <c r="Z1589">
        <v>0</v>
      </c>
      <c r="AA1589">
        <v>10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1</v>
      </c>
      <c r="AH1589">
        <v>0</v>
      </c>
      <c r="AI1589" t="s">
        <v>710</v>
      </c>
      <c r="AJ1589">
        <v>30.348915999999999</v>
      </c>
      <c r="AK1589" t="s">
        <v>711</v>
      </c>
      <c r="AL1589">
        <v>-89.864602000000005</v>
      </c>
      <c r="AM1589">
        <v>100</v>
      </c>
      <c r="AN1589">
        <v>900</v>
      </c>
      <c r="AO1589" t="s">
        <v>118</v>
      </c>
      <c r="AP1589">
        <v>62</v>
      </c>
      <c r="AQ1589">
        <v>111</v>
      </c>
      <c r="AR1589">
        <v>384</v>
      </c>
      <c r="AZ1589">
        <v>1200</v>
      </c>
      <c r="BA1589">
        <v>1</v>
      </c>
      <c r="BB1589" t="str">
        <f t="shared" si="117"/>
        <v xml:space="preserve">N35DC   </v>
      </c>
      <c r="BC1589">
        <v>1</v>
      </c>
      <c r="BE1589">
        <v>0</v>
      </c>
      <c r="BF1589">
        <v>0</v>
      </c>
      <c r="BG1589">
        <v>0</v>
      </c>
      <c r="BH1589">
        <v>925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>"17:51:22.957"</f>
        <v>17:51:22.957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341</v>
      </c>
      <c r="CR1589">
        <v>0</v>
      </c>
      <c r="CW1589">
        <v>138166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"10/21/2020 17:51:16.025"</f>
        <v>10/21/2020 17:51:16.025</v>
      </c>
      <c r="C1590" t="str">
        <f t="shared" si="116"/>
        <v>FFDFD3C0</v>
      </c>
      <c r="D1590" t="s">
        <v>113</v>
      </c>
      <c r="E1590">
        <v>4</v>
      </c>
      <c r="H1590">
        <v>162</v>
      </c>
      <c r="I1590" t="s">
        <v>114</v>
      </c>
      <c r="J1590" t="s">
        <v>115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"17:51:23.961"</f>
        <v>17:51:23.961</v>
      </c>
      <c r="T1590" t="str">
        <f>"17:51:23.561"</f>
        <v>17:51:23.561</v>
      </c>
      <c r="U1590" t="str">
        <f t="shared" si="113"/>
        <v>A3E2C2</v>
      </c>
      <c r="V1590">
        <v>0</v>
      </c>
      <c r="W1590">
        <v>0</v>
      </c>
      <c r="X1590">
        <v>1</v>
      </c>
      <c r="Z1590">
        <v>0</v>
      </c>
      <c r="AA1590">
        <v>10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1</v>
      </c>
      <c r="AH1590">
        <v>0</v>
      </c>
      <c r="AI1590" t="s">
        <v>712</v>
      </c>
      <c r="AJ1590">
        <v>30.349409999999999</v>
      </c>
      <c r="AK1590" t="s">
        <v>713</v>
      </c>
      <c r="AL1590">
        <v>-89.864259000000004</v>
      </c>
      <c r="AM1590">
        <v>100</v>
      </c>
      <c r="AN1590">
        <v>900</v>
      </c>
      <c r="AO1590" t="s">
        <v>118</v>
      </c>
      <c r="AP1590">
        <v>66</v>
      </c>
      <c r="AQ1590">
        <v>108</v>
      </c>
      <c r="AR1590">
        <v>320</v>
      </c>
      <c r="AZ1590">
        <v>1200</v>
      </c>
      <c r="BA1590">
        <v>1</v>
      </c>
      <c r="BB1590" t="str">
        <f t="shared" si="117"/>
        <v xml:space="preserve">N35DC   </v>
      </c>
      <c r="BC1590">
        <v>1</v>
      </c>
      <c r="BE1590">
        <v>0</v>
      </c>
      <c r="BF1590">
        <v>0</v>
      </c>
      <c r="BG1590">
        <v>0</v>
      </c>
      <c r="BH1590">
        <v>925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>"17:51:23.962"</f>
        <v>17:51:23.962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6</v>
      </c>
      <c r="CP1590" t="s">
        <v>119</v>
      </c>
      <c r="CQ1590">
        <v>341</v>
      </c>
      <c r="CR1590">
        <v>0</v>
      </c>
      <c r="CW1590">
        <v>138944</v>
      </c>
      <c r="CY1590">
        <v>1</v>
      </c>
      <c r="CZ1590">
        <v>0</v>
      </c>
      <c r="DA1590">
        <v>0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"10/21/2020 17:51:16.025"</f>
        <v>10/21/2020 17:51:16.025</v>
      </c>
      <c r="C1591" t="str">
        <f t="shared" si="116"/>
        <v>FFDFD3C0</v>
      </c>
      <c r="D1591" t="s">
        <v>133</v>
      </c>
      <c r="E1591">
        <v>1</v>
      </c>
      <c r="F1591">
        <v>1001</v>
      </c>
      <c r="G1591" t="s">
        <v>114</v>
      </c>
      <c r="J1591" t="s">
        <v>134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"17:51:23.961"</f>
        <v>17:51:23.961</v>
      </c>
      <c r="T1591" t="str">
        <f>"17:51:23.561"</f>
        <v>17:51:23.561</v>
      </c>
      <c r="U1591" t="str">
        <f t="shared" si="113"/>
        <v>A3E2C2</v>
      </c>
      <c r="V1591">
        <v>0</v>
      </c>
      <c r="W1591">
        <v>0</v>
      </c>
      <c r="X1591">
        <v>1</v>
      </c>
      <c r="Z1591">
        <v>0</v>
      </c>
      <c r="AA1591">
        <v>10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1</v>
      </c>
      <c r="AH1591">
        <v>0</v>
      </c>
      <c r="AI1591" t="s">
        <v>712</v>
      </c>
      <c r="AJ1591">
        <v>30.349409999999999</v>
      </c>
      <c r="AK1591" t="s">
        <v>713</v>
      </c>
      <c r="AL1591">
        <v>-89.864259000000004</v>
      </c>
      <c r="AM1591">
        <v>100</v>
      </c>
      <c r="AN1591">
        <v>900</v>
      </c>
      <c r="AO1591" t="s">
        <v>118</v>
      </c>
      <c r="AP1591">
        <v>66</v>
      </c>
      <c r="AQ1591">
        <v>108</v>
      </c>
      <c r="AR1591">
        <v>320</v>
      </c>
      <c r="AZ1591">
        <v>1200</v>
      </c>
      <c r="BA1591">
        <v>1</v>
      </c>
      <c r="BB1591" t="str">
        <f t="shared" si="117"/>
        <v xml:space="preserve">N35DC   </v>
      </c>
      <c r="BC1591">
        <v>1</v>
      </c>
      <c r="BE1591">
        <v>0</v>
      </c>
      <c r="BF1591">
        <v>0</v>
      </c>
      <c r="BG1591">
        <v>0</v>
      </c>
      <c r="BH1591">
        <v>925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>"17:51:23.962"</f>
        <v>17:51:23.962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6</v>
      </c>
      <c r="CP1591" t="s">
        <v>119</v>
      </c>
      <c r="CQ1591">
        <v>341</v>
      </c>
      <c r="CR1591">
        <v>0</v>
      </c>
      <c r="CW1591">
        <v>138944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"10/21/2020 17:51:16.025"</f>
        <v>10/21/2020 17:51:16.025</v>
      </c>
      <c r="C1592" t="str">
        <f t="shared" si="116"/>
        <v>FFDFD3C0</v>
      </c>
      <c r="D1592" t="s">
        <v>124</v>
      </c>
      <c r="E1592">
        <v>2</v>
      </c>
      <c r="H1592">
        <v>14</v>
      </c>
      <c r="I1592" t="s">
        <v>125</v>
      </c>
      <c r="J1592" t="s">
        <v>126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"17:51:23.961"</f>
        <v>17:51:23.961</v>
      </c>
      <c r="T1592" t="str">
        <f>"17:51:23.561"</f>
        <v>17:51:23.561</v>
      </c>
      <c r="U1592" t="str">
        <f t="shared" si="113"/>
        <v>A3E2C2</v>
      </c>
      <c r="V1592">
        <v>0</v>
      </c>
      <c r="W1592">
        <v>0</v>
      </c>
      <c r="X1592">
        <v>1</v>
      </c>
      <c r="Z1592">
        <v>0</v>
      </c>
      <c r="AA1592">
        <v>10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1</v>
      </c>
      <c r="AH1592">
        <v>0</v>
      </c>
      <c r="AI1592" t="s">
        <v>712</v>
      </c>
      <c r="AJ1592">
        <v>30.349409999999999</v>
      </c>
      <c r="AK1592" t="s">
        <v>713</v>
      </c>
      <c r="AL1592">
        <v>-89.864259000000004</v>
      </c>
      <c r="AM1592">
        <v>100</v>
      </c>
      <c r="AN1592">
        <v>900</v>
      </c>
      <c r="AO1592" t="s">
        <v>118</v>
      </c>
      <c r="AP1592">
        <v>66</v>
      </c>
      <c r="AQ1592">
        <v>108</v>
      </c>
      <c r="AR1592">
        <v>320</v>
      </c>
      <c r="AZ1592">
        <v>1200</v>
      </c>
      <c r="BA1592">
        <v>1</v>
      </c>
      <c r="BB1592" t="str">
        <f t="shared" si="117"/>
        <v xml:space="preserve">N35DC   </v>
      </c>
      <c r="BC1592">
        <v>1</v>
      </c>
      <c r="BE1592">
        <v>0</v>
      </c>
      <c r="BF1592">
        <v>0</v>
      </c>
      <c r="BG1592">
        <v>0</v>
      </c>
      <c r="BH1592">
        <v>925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>"17:51:23.962"</f>
        <v>17:51:23.962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6</v>
      </c>
      <c r="CP1592" t="s">
        <v>119</v>
      </c>
      <c r="CQ1592">
        <v>341</v>
      </c>
      <c r="CR1592">
        <v>0</v>
      </c>
      <c r="CW1592">
        <v>138944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"10/21/2020 17:51:16.025"</f>
        <v>10/21/2020 17:51:16.025</v>
      </c>
      <c r="C1593" t="str">
        <f t="shared" si="116"/>
        <v>FFDFD3C0</v>
      </c>
      <c r="D1593" t="s">
        <v>130</v>
      </c>
      <c r="E1593">
        <v>3</v>
      </c>
      <c r="F1593">
        <v>2003</v>
      </c>
      <c r="G1593" t="s">
        <v>131</v>
      </c>
      <c r="J1593" t="s">
        <v>132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"17:51:23.961"</f>
        <v>17:51:23.961</v>
      </c>
      <c r="T1593" t="str">
        <f>"17:51:23.561"</f>
        <v>17:51:23.561</v>
      </c>
      <c r="U1593" t="str">
        <f t="shared" si="113"/>
        <v>A3E2C2</v>
      </c>
      <c r="V1593">
        <v>0</v>
      </c>
      <c r="W1593">
        <v>0</v>
      </c>
      <c r="X1593">
        <v>1</v>
      </c>
      <c r="Z1593">
        <v>0</v>
      </c>
      <c r="AA1593">
        <v>10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1</v>
      </c>
      <c r="AH1593">
        <v>0</v>
      </c>
      <c r="AI1593" t="s">
        <v>712</v>
      </c>
      <c r="AJ1593">
        <v>30.349409999999999</v>
      </c>
      <c r="AK1593" t="s">
        <v>713</v>
      </c>
      <c r="AL1593">
        <v>-89.864259000000004</v>
      </c>
      <c r="AM1593">
        <v>100</v>
      </c>
      <c r="AN1593">
        <v>900</v>
      </c>
      <c r="AO1593" t="s">
        <v>118</v>
      </c>
      <c r="AP1593">
        <v>66</v>
      </c>
      <c r="AQ1593">
        <v>108</v>
      </c>
      <c r="AR1593">
        <v>320</v>
      </c>
      <c r="AZ1593">
        <v>1200</v>
      </c>
      <c r="BA1593">
        <v>1</v>
      </c>
      <c r="BB1593" t="str">
        <f t="shared" si="117"/>
        <v xml:space="preserve">N35DC   </v>
      </c>
      <c r="BC1593">
        <v>1</v>
      </c>
      <c r="BE1593">
        <v>0</v>
      </c>
      <c r="BF1593">
        <v>0</v>
      </c>
      <c r="BG1593">
        <v>0</v>
      </c>
      <c r="BH1593">
        <v>925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>"17:51:23.962"</f>
        <v>17:51:23.962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119</v>
      </c>
      <c r="CQ1593">
        <v>341</v>
      </c>
      <c r="CR1593">
        <v>0</v>
      </c>
      <c r="CW1593">
        <v>138944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"10/21/2020 17:51:16.025"</f>
        <v>10/21/2020 17:51:16.025</v>
      </c>
      <c r="C1594" t="str">
        <f t="shared" si="116"/>
        <v>FFDFD3C0</v>
      </c>
      <c r="D1594" t="s">
        <v>128</v>
      </c>
      <c r="E1594">
        <v>9</v>
      </c>
      <c r="H1594">
        <v>257</v>
      </c>
      <c r="I1594" t="s">
        <v>129</v>
      </c>
      <c r="J1594" t="s">
        <v>126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"17:51:23.961"</f>
        <v>17:51:23.961</v>
      </c>
      <c r="T1594" t="str">
        <f>"17:51:23.561"</f>
        <v>17:51:23.561</v>
      </c>
      <c r="U1594" t="str">
        <f t="shared" si="113"/>
        <v>A3E2C2</v>
      </c>
      <c r="V1594">
        <v>0</v>
      </c>
      <c r="W1594">
        <v>0</v>
      </c>
      <c r="X1594">
        <v>1</v>
      </c>
      <c r="Z1594">
        <v>0</v>
      </c>
      <c r="AA1594">
        <v>10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1</v>
      </c>
      <c r="AH1594">
        <v>0</v>
      </c>
      <c r="AI1594" t="s">
        <v>712</v>
      </c>
      <c r="AJ1594">
        <v>30.349409999999999</v>
      </c>
      <c r="AK1594" t="s">
        <v>713</v>
      </c>
      <c r="AL1594">
        <v>-89.864259000000004</v>
      </c>
      <c r="AM1594">
        <v>100</v>
      </c>
      <c r="AN1594">
        <v>900</v>
      </c>
      <c r="AO1594" t="s">
        <v>118</v>
      </c>
      <c r="AP1594">
        <v>66</v>
      </c>
      <c r="AQ1594">
        <v>108</v>
      </c>
      <c r="AR1594">
        <v>320</v>
      </c>
      <c r="AZ1594">
        <v>1200</v>
      </c>
      <c r="BA1594">
        <v>1</v>
      </c>
      <c r="BB1594" t="str">
        <f t="shared" si="117"/>
        <v xml:space="preserve">N35DC   </v>
      </c>
      <c r="BC1594">
        <v>1</v>
      </c>
      <c r="BE1594">
        <v>0</v>
      </c>
      <c r="BF1594">
        <v>0</v>
      </c>
      <c r="BG1594">
        <v>0</v>
      </c>
      <c r="BH1594">
        <v>925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>"17:51:23.962"</f>
        <v>17:51:23.962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341</v>
      </c>
      <c r="CR1594">
        <v>0</v>
      </c>
      <c r="CW1594">
        <v>138944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"10/21/2020 17:51:17.034"</f>
        <v>10/21/2020 17:51:17.034</v>
      </c>
      <c r="C1595" t="str">
        <f t="shared" si="116"/>
        <v>FFDFD3C0</v>
      </c>
      <c r="D1595" t="s">
        <v>133</v>
      </c>
      <c r="E1595">
        <v>1</v>
      </c>
      <c r="F1595">
        <v>1001</v>
      </c>
      <c r="G1595" t="s">
        <v>114</v>
      </c>
      <c r="J1595" t="s">
        <v>134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"17:51:24.961"</f>
        <v>17:51:24.961</v>
      </c>
      <c r="T1595" t="str">
        <f>"17:51:24.561"</f>
        <v>17:51:24.561</v>
      </c>
      <c r="U1595" t="str">
        <f t="shared" si="113"/>
        <v>A3E2C2</v>
      </c>
      <c r="V1595">
        <v>0</v>
      </c>
      <c r="W1595">
        <v>0</v>
      </c>
      <c r="X1595">
        <v>1</v>
      </c>
      <c r="Z1595">
        <v>0</v>
      </c>
      <c r="AA1595">
        <v>10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1</v>
      </c>
      <c r="AH1595">
        <v>0</v>
      </c>
      <c r="AI1595" t="s">
        <v>714</v>
      </c>
      <c r="AJ1595">
        <v>30.349924999999999</v>
      </c>
      <c r="AK1595" t="s">
        <v>715</v>
      </c>
      <c r="AL1595">
        <v>-89.863872999999998</v>
      </c>
      <c r="AM1595">
        <v>100</v>
      </c>
      <c r="AN1595">
        <v>900</v>
      </c>
      <c r="AO1595" t="s">
        <v>118</v>
      </c>
      <c r="AP1595">
        <v>69</v>
      </c>
      <c r="AQ1595">
        <v>105</v>
      </c>
      <c r="AR1595">
        <v>320</v>
      </c>
      <c r="AZ1595">
        <v>1200</v>
      </c>
      <c r="BA1595">
        <v>1</v>
      </c>
      <c r="BB1595" t="str">
        <f t="shared" si="117"/>
        <v xml:space="preserve">N35DC   </v>
      </c>
      <c r="BC1595">
        <v>1</v>
      </c>
      <c r="BE1595">
        <v>0</v>
      </c>
      <c r="BF1595">
        <v>0</v>
      </c>
      <c r="BG1595">
        <v>0</v>
      </c>
      <c r="BH1595">
        <v>925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"17:51:24.967"</f>
        <v>17:51:24.967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341</v>
      </c>
      <c r="CR1595">
        <v>0</v>
      </c>
      <c r="CW1595">
        <v>139733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"10/21/2020 17:51:17.034"</f>
        <v>10/21/2020 17:51:17.034</v>
      </c>
      <c r="C1596" t="str">
        <f t="shared" si="116"/>
        <v>FFDFD3C0</v>
      </c>
      <c r="D1596" t="s">
        <v>128</v>
      </c>
      <c r="E1596">
        <v>9</v>
      </c>
      <c r="H1596">
        <v>257</v>
      </c>
      <c r="I1596" t="s">
        <v>129</v>
      </c>
      <c r="J1596" t="s">
        <v>126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"17:51:24.961"</f>
        <v>17:51:24.961</v>
      </c>
      <c r="T1596" t="str">
        <f>"17:51:24.561"</f>
        <v>17:51:24.561</v>
      </c>
      <c r="U1596" t="str">
        <f t="shared" si="113"/>
        <v>A3E2C2</v>
      </c>
      <c r="V1596">
        <v>0</v>
      </c>
      <c r="W1596">
        <v>0</v>
      </c>
      <c r="X1596">
        <v>1</v>
      </c>
      <c r="Z1596">
        <v>0</v>
      </c>
      <c r="AA1596">
        <v>10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1</v>
      </c>
      <c r="AH1596">
        <v>0</v>
      </c>
      <c r="AI1596" t="s">
        <v>714</v>
      </c>
      <c r="AJ1596">
        <v>30.349924999999999</v>
      </c>
      <c r="AK1596" t="s">
        <v>715</v>
      </c>
      <c r="AL1596">
        <v>-89.863872999999998</v>
      </c>
      <c r="AM1596">
        <v>100</v>
      </c>
      <c r="AN1596">
        <v>900</v>
      </c>
      <c r="AO1596" t="s">
        <v>118</v>
      </c>
      <c r="AP1596">
        <v>69</v>
      </c>
      <c r="AQ1596">
        <v>105</v>
      </c>
      <c r="AR1596">
        <v>320</v>
      </c>
      <c r="AZ1596">
        <v>1200</v>
      </c>
      <c r="BA1596">
        <v>1</v>
      </c>
      <c r="BB1596" t="str">
        <f t="shared" si="117"/>
        <v xml:space="preserve">N35DC   </v>
      </c>
      <c r="BC1596">
        <v>1</v>
      </c>
      <c r="BE1596">
        <v>0</v>
      </c>
      <c r="BF1596">
        <v>0</v>
      </c>
      <c r="BG1596">
        <v>0</v>
      </c>
      <c r="BH1596">
        <v>925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"17:51:24.967"</f>
        <v>17:51:24.967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341</v>
      </c>
      <c r="CR1596">
        <v>0</v>
      </c>
      <c r="CW1596">
        <v>139733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"10/21/2020 17:51:17.034"</f>
        <v>10/21/2020 17:51:17.034</v>
      </c>
      <c r="C1597" t="str">
        <f t="shared" si="116"/>
        <v>FFDFD3C0</v>
      </c>
      <c r="D1597" t="s">
        <v>113</v>
      </c>
      <c r="E1597">
        <v>4</v>
      </c>
      <c r="H1597">
        <v>162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"17:51:24.961"</f>
        <v>17:51:24.961</v>
      </c>
      <c r="T1597" t="str">
        <f>"17:51:24.561"</f>
        <v>17:51:24.561</v>
      </c>
      <c r="U1597" t="str">
        <f t="shared" si="113"/>
        <v>A3E2C2</v>
      </c>
      <c r="V1597">
        <v>0</v>
      </c>
      <c r="W1597">
        <v>0</v>
      </c>
      <c r="X1597">
        <v>1</v>
      </c>
      <c r="Z1597">
        <v>0</v>
      </c>
      <c r="AA1597">
        <v>10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1</v>
      </c>
      <c r="AH1597">
        <v>0</v>
      </c>
      <c r="AI1597" t="s">
        <v>714</v>
      </c>
      <c r="AJ1597">
        <v>30.349924999999999</v>
      </c>
      <c r="AK1597" t="s">
        <v>715</v>
      </c>
      <c r="AL1597">
        <v>-89.863872999999998</v>
      </c>
      <c r="AM1597">
        <v>100</v>
      </c>
      <c r="AN1597">
        <v>900</v>
      </c>
      <c r="AO1597" t="s">
        <v>118</v>
      </c>
      <c r="AP1597">
        <v>69</v>
      </c>
      <c r="AQ1597">
        <v>105</v>
      </c>
      <c r="AR1597">
        <v>320</v>
      </c>
      <c r="AZ1597">
        <v>1200</v>
      </c>
      <c r="BA1597">
        <v>1</v>
      </c>
      <c r="BB1597" t="str">
        <f t="shared" si="117"/>
        <v xml:space="preserve">N35DC   </v>
      </c>
      <c r="BC1597">
        <v>1</v>
      </c>
      <c r="BE1597">
        <v>0</v>
      </c>
      <c r="BF1597">
        <v>0</v>
      </c>
      <c r="BG1597">
        <v>0</v>
      </c>
      <c r="BH1597">
        <v>925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"17:51:24.967"</f>
        <v>17:51:24.967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341</v>
      </c>
      <c r="CR1597">
        <v>0</v>
      </c>
      <c r="CW1597">
        <v>139733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"10/21/2020 17:51:17.034"</f>
        <v>10/21/2020 17:51:17.034</v>
      </c>
      <c r="C1598" t="str">
        <f t="shared" si="116"/>
        <v>FFDFD3C0</v>
      </c>
      <c r="D1598" t="s">
        <v>124</v>
      </c>
      <c r="E1598">
        <v>2</v>
      </c>
      <c r="H1598">
        <v>14</v>
      </c>
      <c r="I1598" t="s">
        <v>125</v>
      </c>
      <c r="J1598" t="s">
        <v>126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"17:51:24.961"</f>
        <v>17:51:24.961</v>
      </c>
      <c r="T1598" t="str">
        <f>"17:51:24.561"</f>
        <v>17:51:24.561</v>
      </c>
      <c r="U1598" t="str">
        <f t="shared" si="113"/>
        <v>A3E2C2</v>
      </c>
      <c r="V1598">
        <v>0</v>
      </c>
      <c r="W1598">
        <v>0</v>
      </c>
      <c r="X1598">
        <v>1</v>
      </c>
      <c r="Z1598">
        <v>0</v>
      </c>
      <c r="AA1598">
        <v>10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1</v>
      </c>
      <c r="AH1598">
        <v>0</v>
      </c>
      <c r="AI1598" t="s">
        <v>714</v>
      </c>
      <c r="AJ1598">
        <v>30.349924999999999</v>
      </c>
      <c r="AK1598" t="s">
        <v>715</v>
      </c>
      <c r="AL1598">
        <v>-89.863872999999998</v>
      </c>
      <c r="AM1598">
        <v>100</v>
      </c>
      <c r="AN1598">
        <v>900</v>
      </c>
      <c r="AO1598" t="s">
        <v>118</v>
      </c>
      <c r="AP1598">
        <v>69</v>
      </c>
      <c r="AQ1598">
        <v>105</v>
      </c>
      <c r="AR1598">
        <v>320</v>
      </c>
      <c r="AZ1598">
        <v>1200</v>
      </c>
      <c r="BA1598">
        <v>1</v>
      </c>
      <c r="BB1598" t="str">
        <f t="shared" si="117"/>
        <v xml:space="preserve">N35DC   </v>
      </c>
      <c r="BC1598">
        <v>1</v>
      </c>
      <c r="BE1598">
        <v>0</v>
      </c>
      <c r="BF1598">
        <v>0</v>
      </c>
      <c r="BG1598">
        <v>0</v>
      </c>
      <c r="BH1598">
        <v>925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"17:51:24.967"</f>
        <v>17:51:24.967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6</v>
      </c>
      <c r="CP1598" t="s">
        <v>119</v>
      </c>
      <c r="CQ1598">
        <v>341</v>
      </c>
      <c r="CR1598">
        <v>0</v>
      </c>
      <c r="CW1598">
        <v>139733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"10/21/2020 17:51:17.034"</f>
        <v>10/21/2020 17:51:17.034</v>
      </c>
      <c r="C1599" t="str">
        <f t="shared" si="116"/>
        <v>FFDFD3C0</v>
      </c>
      <c r="D1599" t="s">
        <v>130</v>
      </c>
      <c r="E1599">
        <v>3</v>
      </c>
      <c r="F1599">
        <v>2003</v>
      </c>
      <c r="G1599" t="s">
        <v>131</v>
      </c>
      <c r="J1599" t="s">
        <v>132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"17:51:24.961"</f>
        <v>17:51:24.961</v>
      </c>
      <c r="T1599" t="str">
        <f>"17:51:24.561"</f>
        <v>17:51:24.561</v>
      </c>
      <c r="U1599" t="str">
        <f t="shared" si="113"/>
        <v>A3E2C2</v>
      </c>
      <c r="V1599">
        <v>0</v>
      </c>
      <c r="W1599">
        <v>0</v>
      </c>
      <c r="X1599">
        <v>1</v>
      </c>
      <c r="Z1599">
        <v>0</v>
      </c>
      <c r="AA1599">
        <v>10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1</v>
      </c>
      <c r="AH1599">
        <v>0</v>
      </c>
      <c r="AI1599" t="s">
        <v>714</v>
      </c>
      <c r="AJ1599">
        <v>30.349924999999999</v>
      </c>
      <c r="AK1599" t="s">
        <v>715</v>
      </c>
      <c r="AL1599">
        <v>-89.863872999999998</v>
      </c>
      <c r="AM1599">
        <v>100</v>
      </c>
      <c r="AN1599">
        <v>900</v>
      </c>
      <c r="AO1599" t="s">
        <v>118</v>
      </c>
      <c r="AP1599">
        <v>69</v>
      </c>
      <c r="AQ1599">
        <v>105</v>
      </c>
      <c r="AR1599">
        <v>320</v>
      </c>
      <c r="AZ1599">
        <v>1200</v>
      </c>
      <c r="BA1599">
        <v>1</v>
      </c>
      <c r="BB1599" t="str">
        <f t="shared" si="117"/>
        <v xml:space="preserve">N35DC   </v>
      </c>
      <c r="BC1599">
        <v>1</v>
      </c>
      <c r="BE1599">
        <v>0</v>
      </c>
      <c r="BF1599">
        <v>0</v>
      </c>
      <c r="BG1599">
        <v>0</v>
      </c>
      <c r="BH1599">
        <v>925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"17:51:24.967"</f>
        <v>17:51:24.967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341</v>
      </c>
      <c r="CR1599">
        <v>0</v>
      </c>
      <c r="CW1599">
        <v>139733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"10/21/2020 17:51:18.046"</f>
        <v>10/21/2020 17:51:18.046</v>
      </c>
      <c r="C1600" t="str">
        <f t="shared" si="116"/>
        <v>FFDFD3C0</v>
      </c>
      <c r="D1600" t="s">
        <v>113</v>
      </c>
      <c r="E1600">
        <v>4</v>
      </c>
      <c r="H1600">
        <v>162</v>
      </c>
      <c r="I1600" t="s">
        <v>114</v>
      </c>
      <c r="J1600" t="s">
        <v>115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"17:51:26.000"</f>
        <v>17:51:26.000</v>
      </c>
      <c r="T1600" t="str">
        <f>"17:51:25.500"</f>
        <v>17:51:25.500</v>
      </c>
      <c r="U1600" t="str">
        <f t="shared" si="113"/>
        <v>A3E2C2</v>
      </c>
      <c r="V1600">
        <v>0</v>
      </c>
      <c r="W1600">
        <v>0</v>
      </c>
      <c r="X1600">
        <v>1</v>
      </c>
      <c r="Z1600">
        <v>0</v>
      </c>
      <c r="AA1600">
        <v>10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1</v>
      </c>
      <c r="AH1600">
        <v>0</v>
      </c>
      <c r="AI1600" t="s">
        <v>716</v>
      </c>
      <c r="AJ1600">
        <v>30.350375</v>
      </c>
      <c r="AK1600" t="s">
        <v>717</v>
      </c>
      <c r="AL1600">
        <v>-89.863485999999995</v>
      </c>
      <c r="AM1600">
        <v>100</v>
      </c>
      <c r="AN1600">
        <v>900</v>
      </c>
      <c r="AO1600" t="s">
        <v>118</v>
      </c>
      <c r="AP1600">
        <v>73</v>
      </c>
      <c r="AQ1600">
        <v>102</v>
      </c>
      <c r="AR1600">
        <v>256</v>
      </c>
      <c r="AZ1600">
        <v>1200</v>
      </c>
      <c r="BA1600">
        <v>1</v>
      </c>
      <c r="BB1600" t="str">
        <f t="shared" si="117"/>
        <v xml:space="preserve">N35DC   </v>
      </c>
      <c r="BC1600">
        <v>1</v>
      </c>
      <c r="BE1600">
        <v>0</v>
      </c>
      <c r="BF1600">
        <v>0</v>
      </c>
      <c r="BG1600">
        <v>0</v>
      </c>
      <c r="BH1600">
        <v>950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"17:51:26.002"</f>
        <v>17:51:26.002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6</v>
      </c>
      <c r="CP1600" t="s">
        <v>119</v>
      </c>
      <c r="CQ1600">
        <v>341</v>
      </c>
      <c r="CR1600">
        <v>0</v>
      </c>
      <c r="CW1600">
        <v>140474</v>
      </c>
      <c r="CY1600">
        <v>1</v>
      </c>
      <c r="CZ1600">
        <v>0</v>
      </c>
      <c r="DA1600">
        <v>0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"10/21/2020 17:51:18.046"</f>
        <v>10/21/2020 17:51:18.046</v>
      </c>
      <c r="C1601" t="str">
        <f t="shared" si="116"/>
        <v>FFDFD3C0</v>
      </c>
      <c r="D1601" t="s">
        <v>124</v>
      </c>
      <c r="E1601">
        <v>2</v>
      </c>
      <c r="H1601">
        <v>14</v>
      </c>
      <c r="I1601" t="s">
        <v>125</v>
      </c>
      <c r="J1601" t="s">
        <v>126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"17:51:26.000"</f>
        <v>17:51:26.000</v>
      </c>
      <c r="T1601" t="str">
        <f>"17:51:25.500"</f>
        <v>17:51:25.500</v>
      </c>
      <c r="U1601" t="str">
        <f t="shared" si="113"/>
        <v>A3E2C2</v>
      </c>
      <c r="V1601">
        <v>0</v>
      </c>
      <c r="W1601">
        <v>0</v>
      </c>
      <c r="X1601">
        <v>1</v>
      </c>
      <c r="Z1601">
        <v>0</v>
      </c>
      <c r="AA1601">
        <v>10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1</v>
      </c>
      <c r="AH1601">
        <v>0</v>
      </c>
      <c r="AI1601" t="s">
        <v>716</v>
      </c>
      <c r="AJ1601">
        <v>30.350375</v>
      </c>
      <c r="AK1601" t="s">
        <v>717</v>
      </c>
      <c r="AL1601">
        <v>-89.863485999999995</v>
      </c>
      <c r="AM1601">
        <v>100</v>
      </c>
      <c r="AN1601">
        <v>900</v>
      </c>
      <c r="AO1601" t="s">
        <v>118</v>
      </c>
      <c r="AP1601">
        <v>73</v>
      </c>
      <c r="AQ1601">
        <v>102</v>
      </c>
      <c r="AR1601">
        <v>256</v>
      </c>
      <c r="AZ1601">
        <v>1200</v>
      </c>
      <c r="BA1601">
        <v>1</v>
      </c>
      <c r="BB1601" t="str">
        <f t="shared" si="117"/>
        <v xml:space="preserve">N35DC   </v>
      </c>
      <c r="BC1601">
        <v>1</v>
      </c>
      <c r="BE1601">
        <v>0</v>
      </c>
      <c r="BF1601">
        <v>0</v>
      </c>
      <c r="BG1601">
        <v>0</v>
      </c>
      <c r="BH1601">
        <v>950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"17:51:26.002"</f>
        <v>17:51:26.002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6</v>
      </c>
      <c r="CP1601" t="s">
        <v>119</v>
      </c>
      <c r="CQ1601">
        <v>341</v>
      </c>
      <c r="CR1601">
        <v>0</v>
      </c>
      <c r="CW1601">
        <v>140474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"10/21/2020 17:51:18.046"</f>
        <v>10/21/2020 17:51:18.046</v>
      </c>
      <c r="C1602" t="str">
        <f t="shared" si="116"/>
        <v>FFDFD3C0</v>
      </c>
      <c r="D1602" t="s">
        <v>130</v>
      </c>
      <c r="E1602">
        <v>3</v>
      </c>
      <c r="F1602">
        <v>2003</v>
      </c>
      <c r="G1602" t="s">
        <v>131</v>
      </c>
      <c r="J1602" t="s">
        <v>132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"17:51:26.000"</f>
        <v>17:51:26.000</v>
      </c>
      <c r="T1602" t="str">
        <f>"17:51:25.500"</f>
        <v>17:51:25.500</v>
      </c>
      <c r="U1602" t="str">
        <f t="shared" ref="U1602:U1665" si="119">"A3E2C2"</f>
        <v>A3E2C2</v>
      </c>
      <c r="V1602">
        <v>0</v>
      </c>
      <c r="W1602">
        <v>0</v>
      </c>
      <c r="X1602">
        <v>1</v>
      </c>
      <c r="Z1602">
        <v>0</v>
      </c>
      <c r="AA1602">
        <v>10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1</v>
      </c>
      <c r="AH1602">
        <v>0</v>
      </c>
      <c r="AI1602" t="s">
        <v>716</v>
      </c>
      <c r="AJ1602">
        <v>30.350375</v>
      </c>
      <c r="AK1602" t="s">
        <v>717</v>
      </c>
      <c r="AL1602">
        <v>-89.863485999999995</v>
      </c>
      <c r="AM1602">
        <v>100</v>
      </c>
      <c r="AN1602">
        <v>900</v>
      </c>
      <c r="AO1602" t="s">
        <v>118</v>
      </c>
      <c r="AP1602">
        <v>73</v>
      </c>
      <c r="AQ1602">
        <v>102</v>
      </c>
      <c r="AR1602">
        <v>256</v>
      </c>
      <c r="AZ1602">
        <v>1200</v>
      </c>
      <c r="BA1602">
        <v>1</v>
      </c>
      <c r="BB1602" t="str">
        <f t="shared" si="117"/>
        <v xml:space="preserve">N35DC   </v>
      </c>
      <c r="BC1602">
        <v>1</v>
      </c>
      <c r="BE1602">
        <v>0</v>
      </c>
      <c r="BF1602">
        <v>0</v>
      </c>
      <c r="BG1602">
        <v>0</v>
      </c>
      <c r="BH1602">
        <v>950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"17:51:26.002"</f>
        <v>17:51:26.002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341</v>
      </c>
      <c r="CR1602">
        <v>0</v>
      </c>
      <c r="CW1602">
        <v>140474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"10/21/2020 17:51:18.046"</f>
        <v>10/21/2020 17:51:18.046</v>
      </c>
      <c r="C1603" t="str">
        <f t="shared" si="116"/>
        <v>FFDFD3C0</v>
      </c>
      <c r="D1603" t="s">
        <v>128</v>
      </c>
      <c r="E1603">
        <v>9</v>
      </c>
      <c r="H1603">
        <v>257</v>
      </c>
      <c r="I1603" t="s">
        <v>129</v>
      </c>
      <c r="J1603" t="s">
        <v>126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"17:51:26.000"</f>
        <v>17:51:26.000</v>
      </c>
      <c r="T1603" t="str">
        <f>"17:51:25.500"</f>
        <v>17:51:25.500</v>
      </c>
      <c r="U1603" t="str">
        <f t="shared" si="119"/>
        <v>A3E2C2</v>
      </c>
      <c r="V1603">
        <v>0</v>
      </c>
      <c r="W1603">
        <v>0</v>
      </c>
      <c r="X1603">
        <v>1</v>
      </c>
      <c r="Z1603">
        <v>0</v>
      </c>
      <c r="AA1603">
        <v>10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1</v>
      </c>
      <c r="AH1603">
        <v>0</v>
      </c>
      <c r="AI1603" t="s">
        <v>716</v>
      </c>
      <c r="AJ1603">
        <v>30.350375</v>
      </c>
      <c r="AK1603" t="s">
        <v>717</v>
      </c>
      <c r="AL1603">
        <v>-89.863485999999995</v>
      </c>
      <c r="AM1603">
        <v>100</v>
      </c>
      <c r="AN1603">
        <v>900</v>
      </c>
      <c r="AO1603" t="s">
        <v>118</v>
      </c>
      <c r="AP1603">
        <v>73</v>
      </c>
      <c r="AQ1603">
        <v>102</v>
      </c>
      <c r="AR1603">
        <v>256</v>
      </c>
      <c r="AZ1603">
        <v>1200</v>
      </c>
      <c r="BA1603">
        <v>1</v>
      </c>
      <c r="BB1603" t="str">
        <f t="shared" si="117"/>
        <v xml:space="preserve">N35DC   </v>
      </c>
      <c r="BC1603">
        <v>1</v>
      </c>
      <c r="BE1603">
        <v>0</v>
      </c>
      <c r="BF1603">
        <v>0</v>
      </c>
      <c r="BG1603">
        <v>0</v>
      </c>
      <c r="BH1603">
        <v>950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>"17:51:26.002"</f>
        <v>17:51:26.002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341</v>
      </c>
      <c r="CR1603">
        <v>0</v>
      </c>
      <c r="CW1603">
        <v>140474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"10/21/2020 17:51:18.046"</f>
        <v>10/21/2020 17:51:18.046</v>
      </c>
      <c r="C1604" t="str">
        <f t="shared" si="116"/>
        <v>FFDFD3C0</v>
      </c>
      <c r="D1604" t="s">
        <v>133</v>
      </c>
      <c r="E1604">
        <v>1</v>
      </c>
      <c r="F1604">
        <v>1001</v>
      </c>
      <c r="G1604" t="s">
        <v>114</v>
      </c>
      <c r="J1604" t="s">
        <v>134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"17:51:26.000"</f>
        <v>17:51:26.000</v>
      </c>
      <c r="T1604" t="str">
        <f>"17:51:25.500"</f>
        <v>17:51:25.500</v>
      </c>
      <c r="U1604" t="str">
        <f t="shared" si="119"/>
        <v>A3E2C2</v>
      </c>
      <c r="V1604">
        <v>0</v>
      </c>
      <c r="W1604">
        <v>0</v>
      </c>
      <c r="X1604">
        <v>1</v>
      </c>
      <c r="Z1604">
        <v>0</v>
      </c>
      <c r="AA1604">
        <v>10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1</v>
      </c>
      <c r="AH1604">
        <v>0</v>
      </c>
      <c r="AI1604" t="s">
        <v>716</v>
      </c>
      <c r="AJ1604">
        <v>30.350375</v>
      </c>
      <c r="AK1604" t="s">
        <v>717</v>
      </c>
      <c r="AL1604">
        <v>-89.863485999999995</v>
      </c>
      <c r="AM1604">
        <v>100</v>
      </c>
      <c r="AN1604">
        <v>900</v>
      </c>
      <c r="AO1604" t="s">
        <v>118</v>
      </c>
      <c r="AP1604">
        <v>73</v>
      </c>
      <c r="AQ1604">
        <v>102</v>
      </c>
      <c r="AR1604">
        <v>256</v>
      </c>
      <c r="AZ1604">
        <v>1200</v>
      </c>
      <c r="BA1604">
        <v>1</v>
      </c>
      <c r="BB1604" t="str">
        <f t="shared" si="117"/>
        <v xml:space="preserve">N35DC   </v>
      </c>
      <c r="BC1604">
        <v>1</v>
      </c>
      <c r="BE1604">
        <v>0</v>
      </c>
      <c r="BF1604">
        <v>0</v>
      </c>
      <c r="BG1604">
        <v>0</v>
      </c>
      <c r="BH1604">
        <v>950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>"17:51:26.002"</f>
        <v>17:51:26.002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341</v>
      </c>
      <c r="CR1604">
        <v>0</v>
      </c>
      <c r="CW1604">
        <v>140474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"10/21/2020 17:51:20.059"</f>
        <v>10/21/2020 17:51:20.059</v>
      </c>
      <c r="C1605" t="str">
        <f t="shared" si="116"/>
        <v>FFDFD3C0</v>
      </c>
      <c r="D1605" t="s">
        <v>133</v>
      </c>
      <c r="E1605">
        <v>1</v>
      </c>
      <c r="F1605">
        <v>1001</v>
      </c>
      <c r="G1605" t="s">
        <v>114</v>
      </c>
      <c r="J1605" t="s">
        <v>134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ref="S1605:T1609" si="120">"17:51:27.945"</f>
        <v>17:51:27.945</v>
      </c>
      <c r="T1605" t="str">
        <f t="shared" si="120"/>
        <v>17:51:27.945</v>
      </c>
      <c r="U1605" t="str">
        <f t="shared" si="119"/>
        <v>A3E2C2</v>
      </c>
      <c r="V1605">
        <v>0</v>
      </c>
      <c r="W1605">
        <v>0</v>
      </c>
      <c r="X1605">
        <v>1</v>
      </c>
      <c r="Z1605">
        <v>0</v>
      </c>
      <c r="AA1605">
        <v>10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1</v>
      </c>
      <c r="AH1605">
        <v>0</v>
      </c>
      <c r="AI1605" t="s">
        <v>718</v>
      </c>
      <c r="AJ1605">
        <v>30.351212</v>
      </c>
      <c r="AK1605" t="s">
        <v>719</v>
      </c>
      <c r="AL1605">
        <v>-89.862671000000006</v>
      </c>
      <c r="AM1605">
        <v>100</v>
      </c>
      <c r="AN1605">
        <v>900</v>
      </c>
      <c r="AO1605" t="s">
        <v>118</v>
      </c>
      <c r="AP1605">
        <v>82</v>
      </c>
      <c r="AQ1605">
        <v>92</v>
      </c>
      <c r="AR1605">
        <v>64</v>
      </c>
      <c r="AZ1605">
        <v>1200</v>
      </c>
      <c r="BA1605">
        <v>1</v>
      </c>
      <c r="BB1605" t="str">
        <f t="shared" si="117"/>
        <v xml:space="preserve">N35DC   </v>
      </c>
      <c r="BC1605">
        <v>1</v>
      </c>
      <c r="BE1605">
        <v>0</v>
      </c>
      <c r="BF1605">
        <v>0</v>
      </c>
      <c r="BG1605">
        <v>0</v>
      </c>
      <c r="BH1605">
        <v>950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>"17:51:27.952"</f>
        <v>17:51:27.952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341</v>
      </c>
      <c r="CR1605">
        <v>0</v>
      </c>
      <c r="CW1605">
        <v>141811</v>
      </c>
      <c r="CY1605">
        <v>1</v>
      </c>
      <c r="CZ1605">
        <v>0</v>
      </c>
      <c r="DA1605">
        <v>0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"10/21/2020 17:51:20.059"</f>
        <v>10/21/2020 17:51:20.059</v>
      </c>
      <c r="C1606" t="str">
        <f t="shared" si="116"/>
        <v>FFDFD3C0</v>
      </c>
      <c r="D1606" t="s">
        <v>128</v>
      </c>
      <c r="E1606">
        <v>9</v>
      </c>
      <c r="H1606">
        <v>257</v>
      </c>
      <c r="I1606" t="s">
        <v>129</v>
      </c>
      <c r="J1606" t="s">
        <v>126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120"/>
        <v>17:51:27.945</v>
      </c>
      <c r="T1606" t="str">
        <f t="shared" si="120"/>
        <v>17:51:27.945</v>
      </c>
      <c r="U1606" t="str">
        <f t="shared" si="119"/>
        <v>A3E2C2</v>
      </c>
      <c r="V1606">
        <v>0</v>
      </c>
      <c r="W1606">
        <v>0</v>
      </c>
      <c r="X1606">
        <v>1</v>
      </c>
      <c r="Z1606">
        <v>0</v>
      </c>
      <c r="AA1606">
        <v>10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1</v>
      </c>
      <c r="AH1606">
        <v>0</v>
      </c>
      <c r="AI1606" t="s">
        <v>718</v>
      </c>
      <c r="AJ1606">
        <v>30.351212</v>
      </c>
      <c r="AK1606" t="s">
        <v>719</v>
      </c>
      <c r="AL1606">
        <v>-89.862671000000006</v>
      </c>
      <c r="AM1606">
        <v>100</v>
      </c>
      <c r="AN1606">
        <v>900</v>
      </c>
      <c r="AO1606" t="s">
        <v>118</v>
      </c>
      <c r="AP1606">
        <v>82</v>
      </c>
      <c r="AQ1606">
        <v>92</v>
      </c>
      <c r="AR1606">
        <v>64</v>
      </c>
      <c r="AZ1606">
        <v>1200</v>
      </c>
      <c r="BA1606">
        <v>1</v>
      </c>
      <c r="BB1606" t="str">
        <f t="shared" si="117"/>
        <v xml:space="preserve">N35DC   </v>
      </c>
      <c r="BC1606">
        <v>1</v>
      </c>
      <c r="BE1606">
        <v>0</v>
      </c>
      <c r="BF1606">
        <v>0</v>
      </c>
      <c r="BG1606">
        <v>0</v>
      </c>
      <c r="BH1606">
        <v>950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>"17:51:27.952"</f>
        <v>17:51:27.952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341</v>
      </c>
      <c r="CR1606">
        <v>0</v>
      </c>
      <c r="CW1606">
        <v>141811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"10/21/2020 17:51:20.059"</f>
        <v>10/21/2020 17:51:20.059</v>
      </c>
      <c r="C1607" t="str">
        <f t="shared" si="116"/>
        <v>FFDFD3C0</v>
      </c>
      <c r="D1607" t="s">
        <v>113</v>
      </c>
      <c r="E1607">
        <v>4</v>
      </c>
      <c r="H1607">
        <v>162</v>
      </c>
      <c r="I1607" t="s">
        <v>114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120"/>
        <v>17:51:27.945</v>
      </c>
      <c r="T1607" t="str">
        <f t="shared" si="120"/>
        <v>17:51:27.945</v>
      </c>
      <c r="U1607" t="str">
        <f t="shared" si="119"/>
        <v>A3E2C2</v>
      </c>
      <c r="V1607">
        <v>0</v>
      </c>
      <c r="W1607">
        <v>0</v>
      </c>
      <c r="X1607">
        <v>1</v>
      </c>
      <c r="Z1607">
        <v>0</v>
      </c>
      <c r="AA1607">
        <v>10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1</v>
      </c>
      <c r="AH1607">
        <v>0</v>
      </c>
      <c r="AI1607" t="s">
        <v>718</v>
      </c>
      <c r="AJ1607">
        <v>30.351212</v>
      </c>
      <c r="AK1607" t="s">
        <v>719</v>
      </c>
      <c r="AL1607">
        <v>-89.862671000000006</v>
      </c>
      <c r="AM1607">
        <v>100</v>
      </c>
      <c r="AN1607">
        <v>900</v>
      </c>
      <c r="AO1607" t="s">
        <v>118</v>
      </c>
      <c r="AP1607">
        <v>82</v>
      </c>
      <c r="AQ1607">
        <v>92</v>
      </c>
      <c r="AR1607">
        <v>64</v>
      </c>
      <c r="AZ1607">
        <v>1200</v>
      </c>
      <c r="BA1607">
        <v>1</v>
      </c>
      <c r="BB1607" t="str">
        <f t="shared" si="117"/>
        <v xml:space="preserve">N35DC   </v>
      </c>
      <c r="BC1607">
        <v>1</v>
      </c>
      <c r="BE1607">
        <v>0</v>
      </c>
      <c r="BF1607">
        <v>0</v>
      </c>
      <c r="BG1607">
        <v>0</v>
      </c>
      <c r="BH1607">
        <v>950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>"17:51:27.952"</f>
        <v>17:51:27.952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6</v>
      </c>
      <c r="CP1607" t="s">
        <v>119</v>
      </c>
      <c r="CQ1607">
        <v>341</v>
      </c>
      <c r="CR1607">
        <v>0</v>
      </c>
      <c r="CW1607">
        <v>141811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"10/21/2020 17:51:20.059"</f>
        <v>10/21/2020 17:51:20.059</v>
      </c>
      <c r="C1608" t="str">
        <f t="shared" si="116"/>
        <v>FFDFD3C0</v>
      </c>
      <c r="D1608" t="s">
        <v>124</v>
      </c>
      <c r="E1608">
        <v>2</v>
      </c>
      <c r="H1608">
        <v>14</v>
      </c>
      <c r="I1608" t="s">
        <v>125</v>
      </c>
      <c r="J1608" t="s">
        <v>126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120"/>
        <v>17:51:27.945</v>
      </c>
      <c r="T1608" t="str">
        <f t="shared" si="120"/>
        <v>17:51:27.945</v>
      </c>
      <c r="U1608" t="str">
        <f t="shared" si="119"/>
        <v>A3E2C2</v>
      </c>
      <c r="V1608">
        <v>0</v>
      </c>
      <c r="W1608">
        <v>0</v>
      </c>
      <c r="X1608">
        <v>1</v>
      </c>
      <c r="Z1608">
        <v>0</v>
      </c>
      <c r="AA1608">
        <v>10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1</v>
      </c>
      <c r="AH1608">
        <v>0</v>
      </c>
      <c r="AI1608" t="s">
        <v>718</v>
      </c>
      <c r="AJ1608">
        <v>30.351212</v>
      </c>
      <c r="AK1608" t="s">
        <v>719</v>
      </c>
      <c r="AL1608">
        <v>-89.862671000000006</v>
      </c>
      <c r="AM1608">
        <v>100</v>
      </c>
      <c r="AN1608">
        <v>900</v>
      </c>
      <c r="AO1608" t="s">
        <v>118</v>
      </c>
      <c r="AP1608">
        <v>82</v>
      </c>
      <c r="AQ1608">
        <v>92</v>
      </c>
      <c r="AR1608">
        <v>64</v>
      </c>
      <c r="AZ1608">
        <v>1200</v>
      </c>
      <c r="BA1608">
        <v>1</v>
      </c>
      <c r="BB1608" t="str">
        <f t="shared" si="117"/>
        <v xml:space="preserve">N35DC   </v>
      </c>
      <c r="BC1608">
        <v>1</v>
      </c>
      <c r="BE1608">
        <v>0</v>
      </c>
      <c r="BF1608">
        <v>0</v>
      </c>
      <c r="BG1608">
        <v>0</v>
      </c>
      <c r="BH1608">
        <v>950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>"17:51:27.952"</f>
        <v>17:51:27.952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6</v>
      </c>
      <c r="CP1608" t="s">
        <v>119</v>
      </c>
      <c r="CQ1608">
        <v>341</v>
      </c>
      <c r="CR1608">
        <v>0</v>
      </c>
      <c r="CW1608">
        <v>141811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"10/21/2020 17:51:20.059"</f>
        <v>10/21/2020 17:51:20.059</v>
      </c>
      <c r="C1609" t="str">
        <f t="shared" si="116"/>
        <v>FFDFD3C0</v>
      </c>
      <c r="D1609" t="s">
        <v>130</v>
      </c>
      <c r="E1609">
        <v>3</v>
      </c>
      <c r="F1609">
        <v>2003</v>
      </c>
      <c r="G1609" t="s">
        <v>131</v>
      </c>
      <c r="J1609" t="s">
        <v>132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120"/>
        <v>17:51:27.945</v>
      </c>
      <c r="T1609" t="str">
        <f t="shared" si="120"/>
        <v>17:51:27.945</v>
      </c>
      <c r="U1609" t="str">
        <f t="shared" si="119"/>
        <v>A3E2C2</v>
      </c>
      <c r="V1609">
        <v>0</v>
      </c>
      <c r="W1609">
        <v>0</v>
      </c>
      <c r="X1609">
        <v>1</v>
      </c>
      <c r="Z1609">
        <v>0</v>
      </c>
      <c r="AA1609">
        <v>10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1</v>
      </c>
      <c r="AH1609">
        <v>0</v>
      </c>
      <c r="AI1609" t="s">
        <v>718</v>
      </c>
      <c r="AJ1609">
        <v>30.351212</v>
      </c>
      <c r="AK1609" t="s">
        <v>719</v>
      </c>
      <c r="AL1609">
        <v>-89.862671000000006</v>
      </c>
      <c r="AM1609">
        <v>100</v>
      </c>
      <c r="AN1609">
        <v>900</v>
      </c>
      <c r="AO1609" t="s">
        <v>118</v>
      </c>
      <c r="AP1609">
        <v>82</v>
      </c>
      <c r="AQ1609">
        <v>92</v>
      </c>
      <c r="AR1609">
        <v>64</v>
      </c>
      <c r="AZ1609">
        <v>1200</v>
      </c>
      <c r="BA1609">
        <v>1</v>
      </c>
      <c r="BB1609" t="str">
        <f t="shared" si="117"/>
        <v xml:space="preserve">N35DC   </v>
      </c>
      <c r="BC1609">
        <v>1</v>
      </c>
      <c r="BE1609">
        <v>0</v>
      </c>
      <c r="BF1609">
        <v>0</v>
      </c>
      <c r="BG1609">
        <v>0</v>
      </c>
      <c r="BH1609">
        <v>950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>"17:51:27.952"</f>
        <v>17:51:27.952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6</v>
      </c>
      <c r="CP1609" t="s">
        <v>119</v>
      </c>
      <c r="CQ1609">
        <v>341</v>
      </c>
      <c r="CR1609">
        <v>0</v>
      </c>
      <c r="CW1609">
        <v>141811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"10/21/2020 17:51:21.014"</f>
        <v>10/21/2020 17:51:21.014</v>
      </c>
      <c r="C1610" t="str">
        <f t="shared" ref="C1610:C1673" si="121">"FFDFD3C0"</f>
        <v>FFDFD3C0</v>
      </c>
      <c r="D1610" t="s">
        <v>133</v>
      </c>
      <c r="E1610">
        <v>1</v>
      </c>
      <c r="F1610">
        <v>1001</v>
      </c>
      <c r="G1610" t="s">
        <v>114</v>
      </c>
      <c r="J1610" t="s">
        <v>134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ref="S1610:T1614" si="122">"17:51:28.953"</f>
        <v>17:51:28.953</v>
      </c>
      <c r="T1610" t="str">
        <f t="shared" si="122"/>
        <v>17:51:28.953</v>
      </c>
      <c r="U1610" t="str">
        <f t="shared" si="119"/>
        <v>A3E2C2</v>
      </c>
      <c r="V1610">
        <v>0</v>
      </c>
      <c r="W1610">
        <v>0</v>
      </c>
      <c r="X1610">
        <v>1</v>
      </c>
      <c r="Z1610">
        <v>0</v>
      </c>
      <c r="AA1610">
        <v>10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1</v>
      </c>
      <c r="AH1610">
        <v>0</v>
      </c>
      <c r="AI1610" t="s">
        <v>720</v>
      </c>
      <c r="AJ1610">
        <v>30.351662999999999</v>
      </c>
      <c r="AK1610" t="s">
        <v>721</v>
      </c>
      <c r="AL1610">
        <v>-89.862177000000003</v>
      </c>
      <c r="AM1610">
        <v>100</v>
      </c>
      <c r="AN1610">
        <v>900</v>
      </c>
      <c r="AO1610" t="s">
        <v>118</v>
      </c>
      <c r="AP1610">
        <v>87</v>
      </c>
      <c r="AQ1610">
        <v>88</v>
      </c>
      <c r="AR1610">
        <v>128</v>
      </c>
      <c r="AZ1610">
        <v>1200</v>
      </c>
      <c r="BA1610">
        <v>1</v>
      </c>
      <c r="BB1610" t="str">
        <f t="shared" ref="BB1610:BB1673" si="123">"N35DC   "</f>
        <v xml:space="preserve">N35DC   </v>
      </c>
      <c r="BC1610">
        <v>1</v>
      </c>
      <c r="BE1610">
        <v>0</v>
      </c>
      <c r="BF1610">
        <v>0</v>
      </c>
      <c r="BG1610">
        <v>0</v>
      </c>
      <c r="BH1610">
        <v>950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>"17:51:28.956"</f>
        <v>17:51:28.956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6</v>
      </c>
      <c r="CP1610" t="s">
        <v>119</v>
      </c>
      <c r="CQ1610">
        <v>341</v>
      </c>
      <c r="CR1610">
        <v>0</v>
      </c>
      <c r="CW1610">
        <v>142532</v>
      </c>
      <c r="CY1610">
        <v>1</v>
      </c>
      <c r="CZ1610">
        <v>0</v>
      </c>
      <c r="DA1610">
        <v>0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"10/21/2020 17:51:21.014"</f>
        <v>10/21/2020 17:51:21.014</v>
      </c>
      <c r="C1611" t="str">
        <f t="shared" si="121"/>
        <v>FFDFD3C0</v>
      </c>
      <c r="D1611" t="s">
        <v>128</v>
      </c>
      <c r="E1611">
        <v>9</v>
      </c>
      <c r="H1611">
        <v>257</v>
      </c>
      <c r="I1611" t="s">
        <v>129</v>
      </c>
      <c r="J1611" t="s">
        <v>126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122"/>
        <v>17:51:28.953</v>
      </c>
      <c r="T1611" t="str">
        <f t="shared" si="122"/>
        <v>17:51:28.953</v>
      </c>
      <c r="U1611" t="str">
        <f t="shared" si="119"/>
        <v>A3E2C2</v>
      </c>
      <c r="V1611">
        <v>0</v>
      </c>
      <c r="W1611">
        <v>0</v>
      </c>
      <c r="X1611">
        <v>1</v>
      </c>
      <c r="Z1611">
        <v>0</v>
      </c>
      <c r="AA1611">
        <v>10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1</v>
      </c>
      <c r="AH1611">
        <v>0</v>
      </c>
      <c r="AI1611" t="s">
        <v>720</v>
      </c>
      <c r="AJ1611">
        <v>30.351662999999999</v>
      </c>
      <c r="AK1611" t="s">
        <v>721</v>
      </c>
      <c r="AL1611">
        <v>-89.862177000000003</v>
      </c>
      <c r="AM1611">
        <v>100</v>
      </c>
      <c r="AN1611">
        <v>900</v>
      </c>
      <c r="AO1611" t="s">
        <v>118</v>
      </c>
      <c r="AP1611">
        <v>87</v>
      </c>
      <c r="AQ1611">
        <v>88</v>
      </c>
      <c r="AR1611">
        <v>128</v>
      </c>
      <c r="AZ1611">
        <v>1200</v>
      </c>
      <c r="BA1611">
        <v>1</v>
      </c>
      <c r="BB1611" t="str">
        <f t="shared" si="123"/>
        <v xml:space="preserve">N35DC   </v>
      </c>
      <c r="BC1611">
        <v>1</v>
      </c>
      <c r="BE1611">
        <v>0</v>
      </c>
      <c r="BF1611">
        <v>0</v>
      </c>
      <c r="BG1611">
        <v>0</v>
      </c>
      <c r="BH1611">
        <v>950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>"17:51:28.956"</f>
        <v>17:51:28.956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6</v>
      </c>
      <c r="CP1611" t="s">
        <v>119</v>
      </c>
      <c r="CQ1611">
        <v>341</v>
      </c>
      <c r="CR1611">
        <v>0</v>
      </c>
      <c r="CW1611">
        <v>142532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"10/21/2020 17:51:21.014"</f>
        <v>10/21/2020 17:51:21.014</v>
      </c>
      <c r="C1612" t="str">
        <f t="shared" si="121"/>
        <v>FFDFD3C0</v>
      </c>
      <c r="D1612" t="s">
        <v>113</v>
      </c>
      <c r="E1612">
        <v>4</v>
      </c>
      <c r="H1612">
        <v>162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122"/>
        <v>17:51:28.953</v>
      </c>
      <c r="T1612" t="str">
        <f t="shared" si="122"/>
        <v>17:51:28.953</v>
      </c>
      <c r="U1612" t="str">
        <f t="shared" si="119"/>
        <v>A3E2C2</v>
      </c>
      <c r="V1612">
        <v>0</v>
      </c>
      <c r="W1612">
        <v>0</v>
      </c>
      <c r="X1612">
        <v>1</v>
      </c>
      <c r="Z1612">
        <v>0</v>
      </c>
      <c r="AA1612">
        <v>10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1</v>
      </c>
      <c r="AH1612">
        <v>0</v>
      </c>
      <c r="AI1612" t="s">
        <v>720</v>
      </c>
      <c r="AJ1612">
        <v>30.351662999999999</v>
      </c>
      <c r="AK1612" t="s">
        <v>721</v>
      </c>
      <c r="AL1612">
        <v>-89.862177000000003</v>
      </c>
      <c r="AM1612">
        <v>100</v>
      </c>
      <c r="AN1612">
        <v>900</v>
      </c>
      <c r="AO1612" t="s">
        <v>118</v>
      </c>
      <c r="AP1612">
        <v>87</v>
      </c>
      <c r="AQ1612">
        <v>88</v>
      </c>
      <c r="AR1612">
        <v>128</v>
      </c>
      <c r="AZ1612">
        <v>1200</v>
      </c>
      <c r="BA1612">
        <v>1</v>
      </c>
      <c r="BB1612" t="str">
        <f t="shared" si="123"/>
        <v xml:space="preserve">N35DC   </v>
      </c>
      <c r="BC1612">
        <v>1</v>
      </c>
      <c r="BE1612">
        <v>0</v>
      </c>
      <c r="BF1612">
        <v>0</v>
      </c>
      <c r="BG1612">
        <v>0</v>
      </c>
      <c r="BH1612">
        <v>950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>"17:51:28.956"</f>
        <v>17:51:28.956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341</v>
      </c>
      <c r="CR1612">
        <v>0</v>
      </c>
      <c r="CW1612">
        <v>142532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"10/21/2020 17:51:21.014"</f>
        <v>10/21/2020 17:51:21.014</v>
      </c>
      <c r="C1613" t="str">
        <f t="shared" si="121"/>
        <v>FFDFD3C0</v>
      </c>
      <c r="D1613" t="s">
        <v>124</v>
      </c>
      <c r="E1613">
        <v>2</v>
      </c>
      <c r="H1613">
        <v>14</v>
      </c>
      <c r="I1613" t="s">
        <v>125</v>
      </c>
      <c r="J1613" t="s">
        <v>126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122"/>
        <v>17:51:28.953</v>
      </c>
      <c r="T1613" t="str">
        <f t="shared" si="122"/>
        <v>17:51:28.953</v>
      </c>
      <c r="U1613" t="str">
        <f t="shared" si="119"/>
        <v>A3E2C2</v>
      </c>
      <c r="V1613">
        <v>0</v>
      </c>
      <c r="W1613">
        <v>0</v>
      </c>
      <c r="X1613">
        <v>1</v>
      </c>
      <c r="Z1613">
        <v>0</v>
      </c>
      <c r="AA1613">
        <v>10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1</v>
      </c>
      <c r="AH1613">
        <v>0</v>
      </c>
      <c r="AI1613" t="s">
        <v>720</v>
      </c>
      <c r="AJ1613">
        <v>30.351662999999999</v>
      </c>
      <c r="AK1613" t="s">
        <v>721</v>
      </c>
      <c r="AL1613">
        <v>-89.862177000000003</v>
      </c>
      <c r="AM1613">
        <v>100</v>
      </c>
      <c r="AN1613">
        <v>900</v>
      </c>
      <c r="AO1613" t="s">
        <v>118</v>
      </c>
      <c r="AP1613">
        <v>87</v>
      </c>
      <c r="AQ1613">
        <v>88</v>
      </c>
      <c r="AR1613">
        <v>128</v>
      </c>
      <c r="AZ1613">
        <v>1200</v>
      </c>
      <c r="BA1613">
        <v>1</v>
      </c>
      <c r="BB1613" t="str">
        <f t="shared" si="123"/>
        <v xml:space="preserve">N35DC   </v>
      </c>
      <c r="BC1613">
        <v>1</v>
      </c>
      <c r="BE1613">
        <v>0</v>
      </c>
      <c r="BF1613">
        <v>0</v>
      </c>
      <c r="BG1613">
        <v>0</v>
      </c>
      <c r="BH1613">
        <v>950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>"17:51:28.956"</f>
        <v>17:51:28.956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341</v>
      </c>
      <c r="CR1613">
        <v>0</v>
      </c>
      <c r="CW1613">
        <v>142532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"10/21/2020 17:51:21.014"</f>
        <v>10/21/2020 17:51:21.014</v>
      </c>
      <c r="C1614" t="str">
        <f t="shared" si="121"/>
        <v>FFDFD3C0</v>
      </c>
      <c r="D1614" t="s">
        <v>130</v>
      </c>
      <c r="E1614">
        <v>3</v>
      </c>
      <c r="F1614">
        <v>2003</v>
      </c>
      <c r="G1614" t="s">
        <v>131</v>
      </c>
      <c r="J1614" t="s">
        <v>132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122"/>
        <v>17:51:28.953</v>
      </c>
      <c r="T1614" t="str">
        <f t="shared" si="122"/>
        <v>17:51:28.953</v>
      </c>
      <c r="U1614" t="str">
        <f t="shared" si="119"/>
        <v>A3E2C2</v>
      </c>
      <c r="V1614">
        <v>0</v>
      </c>
      <c r="W1614">
        <v>0</v>
      </c>
      <c r="X1614">
        <v>1</v>
      </c>
      <c r="Z1614">
        <v>0</v>
      </c>
      <c r="AA1614">
        <v>10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1</v>
      </c>
      <c r="AH1614">
        <v>0</v>
      </c>
      <c r="AI1614" t="s">
        <v>720</v>
      </c>
      <c r="AJ1614">
        <v>30.351662999999999</v>
      </c>
      <c r="AK1614" t="s">
        <v>721</v>
      </c>
      <c r="AL1614">
        <v>-89.862177000000003</v>
      </c>
      <c r="AM1614">
        <v>100</v>
      </c>
      <c r="AN1614">
        <v>900</v>
      </c>
      <c r="AO1614" t="s">
        <v>118</v>
      </c>
      <c r="AP1614">
        <v>87</v>
      </c>
      <c r="AQ1614">
        <v>88</v>
      </c>
      <c r="AR1614">
        <v>128</v>
      </c>
      <c r="AZ1614">
        <v>1200</v>
      </c>
      <c r="BA1614">
        <v>1</v>
      </c>
      <c r="BB1614" t="str">
        <f t="shared" si="123"/>
        <v xml:space="preserve">N35DC   </v>
      </c>
      <c r="BC1614">
        <v>1</v>
      </c>
      <c r="BE1614">
        <v>0</v>
      </c>
      <c r="BF1614">
        <v>0</v>
      </c>
      <c r="BG1614">
        <v>0</v>
      </c>
      <c r="BH1614">
        <v>950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>"17:51:28.956"</f>
        <v>17:51:28.956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6</v>
      </c>
      <c r="CP1614" t="s">
        <v>119</v>
      </c>
      <c r="CQ1614">
        <v>341</v>
      </c>
      <c r="CR1614">
        <v>0</v>
      </c>
      <c r="CW1614">
        <v>142532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"10/21/2020 17:51:22.074"</f>
        <v>10/21/2020 17:51:22.074</v>
      </c>
      <c r="C1615" t="str">
        <f t="shared" si="121"/>
        <v>FFDFD3C0</v>
      </c>
      <c r="D1615" t="s">
        <v>133</v>
      </c>
      <c r="E1615">
        <v>1</v>
      </c>
      <c r="F1615">
        <v>1001</v>
      </c>
      <c r="G1615" t="s">
        <v>114</v>
      </c>
      <c r="J1615" t="s">
        <v>134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"17:51:29.984"</f>
        <v>17:51:29.984</v>
      </c>
      <c r="T1615" t="str">
        <f>"17:51:29.484"</f>
        <v>17:51:29.484</v>
      </c>
      <c r="U1615" t="str">
        <f t="shared" si="119"/>
        <v>A3E2C2</v>
      </c>
      <c r="V1615">
        <v>0</v>
      </c>
      <c r="W1615">
        <v>0</v>
      </c>
      <c r="X1615">
        <v>1</v>
      </c>
      <c r="Z1615">
        <v>0</v>
      </c>
      <c r="AA1615">
        <v>10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1</v>
      </c>
      <c r="AH1615">
        <v>0</v>
      </c>
      <c r="AI1615" t="s">
        <v>722</v>
      </c>
      <c r="AJ1615">
        <v>30.352070000000001</v>
      </c>
      <c r="AK1615" t="s">
        <v>723</v>
      </c>
      <c r="AL1615">
        <v>-89.861705000000001</v>
      </c>
      <c r="AM1615">
        <v>100</v>
      </c>
      <c r="AN1615">
        <v>900</v>
      </c>
      <c r="AO1615" t="s">
        <v>118</v>
      </c>
      <c r="AP1615">
        <v>89</v>
      </c>
      <c r="AQ1615">
        <v>85</v>
      </c>
      <c r="AR1615">
        <v>128</v>
      </c>
      <c r="AZ1615">
        <v>1200</v>
      </c>
      <c r="BA1615">
        <v>1</v>
      </c>
      <c r="BB1615" t="str">
        <f t="shared" si="123"/>
        <v xml:space="preserve">N35DC   </v>
      </c>
      <c r="BC1615">
        <v>1</v>
      </c>
      <c r="BE1615">
        <v>0</v>
      </c>
      <c r="BF1615">
        <v>0</v>
      </c>
      <c r="BG1615">
        <v>0</v>
      </c>
      <c r="BH1615">
        <v>950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>"17:51:29.991"</f>
        <v>17:51:29.991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6</v>
      </c>
      <c r="CP1615" t="s">
        <v>119</v>
      </c>
      <c r="CQ1615">
        <v>341</v>
      </c>
      <c r="CR1615">
        <v>0</v>
      </c>
      <c r="CW1615">
        <v>143270</v>
      </c>
      <c r="CY1615">
        <v>1</v>
      </c>
      <c r="CZ1615">
        <v>0</v>
      </c>
      <c r="DA1615">
        <v>0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"10/21/2020 17:51:22.074"</f>
        <v>10/21/2020 17:51:22.074</v>
      </c>
      <c r="C1616" t="str">
        <f t="shared" si="121"/>
        <v>FFDFD3C0</v>
      </c>
      <c r="D1616" t="s">
        <v>128</v>
      </c>
      <c r="E1616">
        <v>9</v>
      </c>
      <c r="H1616">
        <v>257</v>
      </c>
      <c r="I1616" t="s">
        <v>129</v>
      </c>
      <c r="J1616" t="s">
        <v>126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"17:51:29.984"</f>
        <v>17:51:29.984</v>
      </c>
      <c r="T1616" t="str">
        <f>"17:51:29.484"</f>
        <v>17:51:29.484</v>
      </c>
      <c r="U1616" t="str">
        <f t="shared" si="119"/>
        <v>A3E2C2</v>
      </c>
      <c r="V1616">
        <v>0</v>
      </c>
      <c r="W1616">
        <v>0</v>
      </c>
      <c r="X1616">
        <v>1</v>
      </c>
      <c r="Z1616">
        <v>0</v>
      </c>
      <c r="AA1616">
        <v>10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1</v>
      </c>
      <c r="AH1616">
        <v>0</v>
      </c>
      <c r="AI1616" t="s">
        <v>722</v>
      </c>
      <c r="AJ1616">
        <v>30.352070000000001</v>
      </c>
      <c r="AK1616" t="s">
        <v>723</v>
      </c>
      <c r="AL1616">
        <v>-89.861705000000001</v>
      </c>
      <c r="AM1616">
        <v>100</v>
      </c>
      <c r="AN1616">
        <v>900</v>
      </c>
      <c r="AO1616" t="s">
        <v>118</v>
      </c>
      <c r="AP1616">
        <v>89</v>
      </c>
      <c r="AQ1616">
        <v>85</v>
      </c>
      <c r="AR1616">
        <v>128</v>
      </c>
      <c r="AZ1616">
        <v>1200</v>
      </c>
      <c r="BA1616">
        <v>1</v>
      </c>
      <c r="BB1616" t="str">
        <f t="shared" si="123"/>
        <v xml:space="preserve">N35DC   </v>
      </c>
      <c r="BC1616">
        <v>1</v>
      </c>
      <c r="BE1616">
        <v>0</v>
      </c>
      <c r="BF1616">
        <v>0</v>
      </c>
      <c r="BG1616">
        <v>0</v>
      </c>
      <c r="BH1616">
        <v>950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>"17:51:29.991"</f>
        <v>17:51:29.991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341</v>
      </c>
      <c r="CR1616">
        <v>0</v>
      </c>
      <c r="CW1616">
        <v>143270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"10/21/2020 17:51:22.074"</f>
        <v>10/21/2020 17:51:22.074</v>
      </c>
      <c r="C1617" t="str">
        <f t="shared" si="121"/>
        <v>FFDFD3C0</v>
      </c>
      <c r="D1617" t="s">
        <v>113</v>
      </c>
      <c r="E1617">
        <v>4</v>
      </c>
      <c r="H1617">
        <v>162</v>
      </c>
      <c r="I1617" t="s">
        <v>114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"17:51:29.984"</f>
        <v>17:51:29.984</v>
      </c>
      <c r="T1617" t="str">
        <f>"17:51:29.484"</f>
        <v>17:51:29.484</v>
      </c>
      <c r="U1617" t="str">
        <f t="shared" si="119"/>
        <v>A3E2C2</v>
      </c>
      <c r="V1617">
        <v>0</v>
      </c>
      <c r="W1617">
        <v>0</v>
      </c>
      <c r="X1617">
        <v>1</v>
      </c>
      <c r="Z1617">
        <v>0</v>
      </c>
      <c r="AA1617">
        <v>10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1</v>
      </c>
      <c r="AH1617">
        <v>0</v>
      </c>
      <c r="AI1617" t="s">
        <v>722</v>
      </c>
      <c r="AJ1617">
        <v>30.352070000000001</v>
      </c>
      <c r="AK1617" t="s">
        <v>723</v>
      </c>
      <c r="AL1617">
        <v>-89.861705000000001</v>
      </c>
      <c r="AM1617">
        <v>100</v>
      </c>
      <c r="AN1617">
        <v>900</v>
      </c>
      <c r="AO1617" t="s">
        <v>118</v>
      </c>
      <c r="AP1617">
        <v>89</v>
      </c>
      <c r="AQ1617">
        <v>85</v>
      </c>
      <c r="AR1617">
        <v>128</v>
      </c>
      <c r="AZ1617">
        <v>1200</v>
      </c>
      <c r="BA1617">
        <v>1</v>
      </c>
      <c r="BB1617" t="str">
        <f t="shared" si="123"/>
        <v xml:space="preserve">N35DC   </v>
      </c>
      <c r="BC1617">
        <v>1</v>
      </c>
      <c r="BE1617">
        <v>0</v>
      </c>
      <c r="BF1617">
        <v>0</v>
      </c>
      <c r="BG1617">
        <v>0</v>
      </c>
      <c r="BH1617">
        <v>950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>"17:51:29.991"</f>
        <v>17:51:29.991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341</v>
      </c>
      <c r="CR1617">
        <v>0</v>
      </c>
      <c r="CW1617">
        <v>143270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"10/21/2020 17:51:22.074"</f>
        <v>10/21/2020 17:51:22.074</v>
      </c>
      <c r="C1618" t="str">
        <f t="shared" si="121"/>
        <v>FFDFD3C0</v>
      </c>
      <c r="D1618" t="s">
        <v>124</v>
      </c>
      <c r="E1618">
        <v>2</v>
      </c>
      <c r="H1618">
        <v>14</v>
      </c>
      <c r="I1618" t="s">
        <v>125</v>
      </c>
      <c r="J1618" t="s">
        <v>126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"17:51:29.984"</f>
        <v>17:51:29.984</v>
      </c>
      <c r="T1618" t="str">
        <f>"17:51:29.484"</f>
        <v>17:51:29.484</v>
      </c>
      <c r="U1618" t="str">
        <f t="shared" si="119"/>
        <v>A3E2C2</v>
      </c>
      <c r="V1618">
        <v>0</v>
      </c>
      <c r="W1618">
        <v>0</v>
      </c>
      <c r="X1618">
        <v>1</v>
      </c>
      <c r="Z1618">
        <v>0</v>
      </c>
      <c r="AA1618">
        <v>10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1</v>
      </c>
      <c r="AH1618">
        <v>0</v>
      </c>
      <c r="AI1618" t="s">
        <v>722</v>
      </c>
      <c r="AJ1618">
        <v>30.352070000000001</v>
      </c>
      <c r="AK1618" t="s">
        <v>723</v>
      </c>
      <c r="AL1618">
        <v>-89.861705000000001</v>
      </c>
      <c r="AM1618">
        <v>100</v>
      </c>
      <c r="AN1618">
        <v>900</v>
      </c>
      <c r="AO1618" t="s">
        <v>118</v>
      </c>
      <c r="AP1618">
        <v>89</v>
      </c>
      <c r="AQ1618">
        <v>85</v>
      </c>
      <c r="AR1618">
        <v>128</v>
      </c>
      <c r="AZ1618">
        <v>1200</v>
      </c>
      <c r="BA1618">
        <v>1</v>
      </c>
      <c r="BB1618" t="str">
        <f t="shared" si="123"/>
        <v xml:space="preserve">N35DC   </v>
      </c>
      <c r="BC1618">
        <v>1</v>
      </c>
      <c r="BE1618">
        <v>0</v>
      </c>
      <c r="BF1618">
        <v>0</v>
      </c>
      <c r="BG1618">
        <v>0</v>
      </c>
      <c r="BH1618">
        <v>950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>"17:51:29.991"</f>
        <v>17:51:29.991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341</v>
      </c>
      <c r="CR1618">
        <v>0</v>
      </c>
      <c r="CW1618">
        <v>143270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"10/21/2020 17:51:22.074"</f>
        <v>10/21/2020 17:51:22.074</v>
      </c>
      <c r="C1619" t="str">
        <f t="shared" si="121"/>
        <v>FFDFD3C0</v>
      </c>
      <c r="D1619" t="s">
        <v>130</v>
      </c>
      <c r="E1619">
        <v>3</v>
      </c>
      <c r="F1619">
        <v>2003</v>
      </c>
      <c r="G1619" t="s">
        <v>131</v>
      </c>
      <c r="J1619" t="s">
        <v>132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"17:51:29.984"</f>
        <v>17:51:29.984</v>
      </c>
      <c r="T1619" t="str">
        <f>"17:51:29.484"</f>
        <v>17:51:29.484</v>
      </c>
      <c r="U1619" t="str">
        <f t="shared" si="119"/>
        <v>A3E2C2</v>
      </c>
      <c r="V1619">
        <v>0</v>
      </c>
      <c r="W1619">
        <v>0</v>
      </c>
      <c r="X1619">
        <v>1</v>
      </c>
      <c r="Z1619">
        <v>0</v>
      </c>
      <c r="AA1619">
        <v>10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1</v>
      </c>
      <c r="AH1619">
        <v>0</v>
      </c>
      <c r="AI1619" t="s">
        <v>722</v>
      </c>
      <c r="AJ1619">
        <v>30.352070000000001</v>
      </c>
      <c r="AK1619" t="s">
        <v>723</v>
      </c>
      <c r="AL1619">
        <v>-89.861705000000001</v>
      </c>
      <c r="AM1619">
        <v>100</v>
      </c>
      <c r="AN1619">
        <v>900</v>
      </c>
      <c r="AO1619" t="s">
        <v>118</v>
      </c>
      <c r="AP1619">
        <v>89</v>
      </c>
      <c r="AQ1619">
        <v>85</v>
      </c>
      <c r="AR1619">
        <v>128</v>
      </c>
      <c r="AZ1619">
        <v>1200</v>
      </c>
      <c r="BA1619">
        <v>1</v>
      </c>
      <c r="BB1619" t="str">
        <f t="shared" si="123"/>
        <v xml:space="preserve">N35DC   </v>
      </c>
      <c r="BC1619">
        <v>1</v>
      </c>
      <c r="BE1619">
        <v>0</v>
      </c>
      <c r="BF1619">
        <v>0</v>
      </c>
      <c r="BG1619">
        <v>0</v>
      </c>
      <c r="BH1619">
        <v>950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>"17:51:29.991"</f>
        <v>17:51:29.991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341</v>
      </c>
      <c r="CR1619">
        <v>0</v>
      </c>
      <c r="CW1619">
        <v>143270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"10/21/2020 17:51:23.031"</f>
        <v>10/21/2020 17:51:23.031</v>
      </c>
      <c r="C1620" t="str">
        <f t="shared" si="121"/>
        <v>FFDFD3C0</v>
      </c>
      <c r="D1620" t="s">
        <v>133</v>
      </c>
      <c r="E1620">
        <v>1</v>
      </c>
      <c r="F1620">
        <v>1001</v>
      </c>
      <c r="G1620" t="s">
        <v>114</v>
      </c>
      <c r="J1620" t="s">
        <v>134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"17:51:30.961"</f>
        <v>17:51:30.961</v>
      </c>
      <c r="T1620" t="str">
        <f>"17:51:30.561"</f>
        <v>17:51:30.561</v>
      </c>
      <c r="U1620" t="str">
        <f t="shared" si="119"/>
        <v>A3E2C2</v>
      </c>
      <c r="V1620">
        <v>0</v>
      </c>
      <c r="W1620">
        <v>0</v>
      </c>
      <c r="X1620">
        <v>1</v>
      </c>
      <c r="Z1620">
        <v>0</v>
      </c>
      <c r="AA1620">
        <v>10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1</v>
      </c>
      <c r="AH1620">
        <v>0</v>
      </c>
      <c r="AI1620" t="s">
        <v>724</v>
      </c>
      <c r="AJ1620">
        <v>30.352435</v>
      </c>
      <c r="AK1620" t="s">
        <v>725</v>
      </c>
      <c r="AL1620">
        <v>-89.861189999999993</v>
      </c>
      <c r="AM1620">
        <v>100</v>
      </c>
      <c r="AN1620">
        <v>900</v>
      </c>
      <c r="AO1620" t="s">
        <v>118</v>
      </c>
      <c r="AP1620">
        <v>94</v>
      </c>
      <c r="AQ1620">
        <v>80</v>
      </c>
      <c r="AR1620">
        <v>192</v>
      </c>
      <c r="AZ1620">
        <v>1200</v>
      </c>
      <c r="BA1620">
        <v>1</v>
      </c>
      <c r="BB1620" t="str">
        <f t="shared" si="123"/>
        <v xml:space="preserve">N35DC   </v>
      </c>
      <c r="BC1620">
        <v>1</v>
      </c>
      <c r="BE1620">
        <v>0</v>
      </c>
      <c r="BF1620">
        <v>0</v>
      </c>
      <c r="BG1620">
        <v>0</v>
      </c>
      <c r="BH1620">
        <v>950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>"17:51:30.966"</f>
        <v>17:51:30.966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341</v>
      </c>
      <c r="CR1620">
        <v>0</v>
      </c>
      <c r="CW1620">
        <v>143921</v>
      </c>
      <c r="CY1620">
        <v>1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"10/21/2020 17:51:23.031"</f>
        <v>10/21/2020 17:51:23.031</v>
      </c>
      <c r="C1621" t="str">
        <f t="shared" si="121"/>
        <v>FFDFD3C0</v>
      </c>
      <c r="D1621" t="s">
        <v>128</v>
      </c>
      <c r="E1621">
        <v>9</v>
      </c>
      <c r="H1621">
        <v>257</v>
      </c>
      <c r="I1621" t="s">
        <v>129</v>
      </c>
      <c r="J1621" t="s">
        <v>126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"17:51:30.961"</f>
        <v>17:51:30.961</v>
      </c>
      <c r="T1621" t="str">
        <f>"17:51:30.561"</f>
        <v>17:51:30.561</v>
      </c>
      <c r="U1621" t="str">
        <f t="shared" si="119"/>
        <v>A3E2C2</v>
      </c>
      <c r="V1621">
        <v>0</v>
      </c>
      <c r="W1621">
        <v>0</v>
      </c>
      <c r="X1621">
        <v>1</v>
      </c>
      <c r="Z1621">
        <v>0</v>
      </c>
      <c r="AA1621">
        <v>10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1</v>
      </c>
      <c r="AH1621">
        <v>0</v>
      </c>
      <c r="AI1621" t="s">
        <v>724</v>
      </c>
      <c r="AJ1621">
        <v>30.352435</v>
      </c>
      <c r="AK1621" t="s">
        <v>725</v>
      </c>
      <c r="AL1621">
        <v>-89.861189999999993</v>
      </c>
      <c r="AM1621">
        <v>100</v>
      </c>
      <c r="AN1621">
        <v>900</v>
      </c>
      <c r="AO1621" t="s">
        <v>118</v>
      </c>
      <c r="AP1621">
        <v>94</v>
      </c>
      <c r="AQ1621">
        <v>80</v>
      </c>
      <c r="AR1621">
        <v>192</v>
      </c>
      <c r="AZ1621">
        <v>1200</v>
      </c>
      <c r="BA1621">
        <v>1</v>
      </c>
      <c r="BB1621" t="str">
        <f t="shared" si="123"/>
        <v xml:space="preserve">N35DC   </v>
      </c>
      <c r="BC1621">
        <v>1</v>
      </c>
      <c r="BE1621">
        <v>0</v>
      </c>
      <c r="BF1621">
        <v>0</v>
      </c>
      <c r="BG1621">
        <v>0</v>
      </c>
      <c r="BH1621">
        <v>950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>"17:51:30.966"</f>
        <v>17:51:30.966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341</v>
      </c>
      <c r="CR1621">
        <v>0</v>
      </c>
      <c r="CW1621">
        <v>143921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"10/21/2020 17:51:23.031"</f>
        <v>10/21/2020 17:51:23.031</v>
      </c>
      <c r="C1622" t="str">
        <f t="shared" si="121"/>
        <v>FFDFD3C0</v>
      </c>
      <c r="D1622" t="s">
        <v>113</v>
      </c>
      <c r="E1622">
        <v>4</v>
      </c>
      <c r="H1622">
        <v>162</v>
      </c>
      <c r="I1622" t="s">
        <v>114</v>
      </c>
      <c r="J1622" t="s">
        <v>115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"17:51:30.961"</f>
        <v>17:51:30.961</v>
      </c>
      <c r="T1622" t="str">
        <f>"17:51:30.561"</f>
        <v>17:51:30.561</v>
      </c>
      <c r="U1622" t="str">
        <f t="shared" si="119"/>
        <v>A3E2C2</v>
      </c>
      <c r="V1622">
        <v>0</v>
      </c>
      <c r="W1622">
        <v>0</v>
      </c>
      <c r="X1622">
        <v>1</v>
      </c>
      <c r="Z1622">
        <v>0</v>
      </c>
      <c r="AA1622">
        <v>10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1</v>
      </c>
      <c r="AH1622">
        <v>0</v>
      </c>
      <c r="AI1622" t="s">
        <v>724</v>
      </c>
      <c r="AJ1622">
        <v>30.352435</v>
      </c>
      <c r="AK1622" t="s">
        <v>725</v>
      </c>
      <c r="AL1622">
        <v>-89.861189999999993</v>
      </c>
      <c r="AM1622">
        <v>100</v>
      </c>
      <c r="AN1622">
        <v>900</v>
      </c>
      <c r="AO1622" t="s">
        <v>118</v>
      </c>
      <c r="AP1622">
        <v>94</v>
      </c>
      <c r="AQ1622">
        <v>80</v>
      </c>
      <c r="AR1622">
        <v>192</v>
      </c>
      <c r="AZ1622">
        <v>1200</v>
      </c>
      <c r="BA1622">
        <v>1</v>
      </c>
      <c r="BB1622" t="str">
        <f t="shared" si="123"/>
        <v xml:space="preserve">N35DC   </v>
      </c>
      <c r="BC1622">
        <v>1</v>
      </c>
      <c r="BE1622">
        <v>0</v>
      </c>
      <c r="BF1622">
        <v>0</v>
      </c>
      <c r="BG1622">
        <v>0</v>
      </c>
      <c r="BH1622">
        <v>950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>"17:51:30.966"</f>
        <v>17:51:30.966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341</v>
      </c>
      <c r="CR1622">
        <v>0</v>
      </c>
      <c r="CW1622">
        <v>143921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"10/21/2020 17:51:23.031"</f>
        <v>10/21/2020 17:51:23.031</v>
      </c>
      <c r="C1623" t="str">
        <f t="shared" si="121"/>
        <v>FFDFD3C0</v>
      </c>
      <c r="D1623" t="s">
        <v>124</v>
      </c>
      <c r="E1623">
        <v>2</v>
      </c>
      <c r="H1623">
        <v>14</v>
      </c>
      <c r="I1623" t="s">
        <v>125</v>
      </c>
      <c r="J1623" t="s">
        <v>126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"17:51:30.961"</f>
        <v>17:51:30.961</v>
      </c>
      <c r="T1623" t="str">
        <f>"17:51:30.561"</f>
        <v>17:51:30.561</v>
      </c>
      <c r="U1623" t="str">
        <f t="shared" si="119"/>
        <v>A3E2C2</v>
      </c>
      <c r="V1623">
        <v>0</v>
      </c>
      <c r="W1623">
        <v>0</v>
      </c>
      <c r="X1623">
        <v>1</v>
      </c>
      <c r="Z1623">
        <v>0</v>
      </c>
      <c r="AA1623">
        <v>10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1</v>
      </c>
      <c r="AH1623">
        <v>0</v>
      </c>
      <c r="AI1623" t="s">
        <v>724</v>
      </c>
      <c r="AJ1623">
        <v>30.352435</v>
      </c>
      <c r="AK1623" t="s">
        <v>725</v>
      </c>
      <c r="AL1623">
        <v>-89.861189999999993</v>
      </c>
      <c r="AM1623">
        <v>100</v>
      </c>
      <c r="AN1623">
        <v>900</v>
      </c>
      <c r="AO1623" t="s">
        <v>118</v>
      </c>
      <c r="AP1623">
        <v>94</v>
      </c>
      <c r="AQ1623">
        <v>80</v>
      </c>
      <c r="AR1623">
        <v>192</v>
      </c>
      <c r="AZ1623">
        <v>1200</v>
      </c>
      <c r="BA1623">
        <v>1</v>
      </c>
      <c r="BB1623" t="str">
        <f t="shared" si="123"/>
        <v xml:space="preserve">N35DC   </v>
      </c>
      <c r="BC1623">
        <v>1</v>
      </c>
      <c r="BE1623">
        <v>0</v>
      </c>
      <c r="BF1623">
        <v>0</v>
      </c>
      <c r="BG1623">
        <v>0</v>
      </c>
      <c r="BH1623">
        <v>950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"17:51:30.966"</f>
        <v>17:51:30.966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341</v>
      </c>
      <c r="CR1623">
        <v>0</v>
      </c>
      <c r="CW1623">
        <v>143921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"10/21/2020 17:51:23.031"</f>
        <v>10/21/2020 17:51:23.031</v>
      </c>
      <c r="C1624" t="str">
        <f t="shared" si="121"/>
        <v>FFDFD3C0</v>
      </c>
      <c r="D1624" t="s">
        <v>130</v>
      </c>
      <c r="E1624">
        <v>3</v>
      </c>
      <c r="F1624">
        <v>2003</v>
      </c>
      <c r="G1624" t="s">
        <v>131</v>
      </c>
      <c r="J1624" t="s">
        <v>132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"17:51:30.961"</f>
        <v>17:51:30.961</v>
      </c>
      <c r="T1624" t="str">
        <f>"17:51:30.561"</f>
        <v>17:51:30.561</v>
      </c>
      <c r="U1624" t="str">
        <f t="shared" si="119"/>
        <v>A3E2C2</v>
      </c>
      <c r="V1624">
        <v>0</v>
      </c>
      <c r="W1624">
        <v>0</v>
      </c>
      <c r="X1624">
        <v>1</v>
      </c>
      <c r="Z1624">
        <v>0</v>
      </c>
      <c r="AA1624">
        <v>10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1</v>
      </c>
      <c r="AH1624">
        <v>0</v>
      </c>
      <c r="AI1624" t="s">
        <v>724</v>
      </c>
      <c r="AJ1624">
        <v>30.352435</v>
      </c>
      <c r="AK1624" t="s">
        <v>725</v>
      </c>
      <c r="AL1624">
        <v>-89.861189999999993</v>
      </c>
      <c r="AM1624">
        <v>100</v>
      </c>
      <c r="AN1624">
        <v>900</v>
      </c>
      <c r="AO1624" t="s">
        <v>118</v>
      </c>
      <c r="AP1624">
        <v>94</v>
      </c>
      <c r="AQ1624">
        <v>80</v>
      </c>
      <c r="AR1624">
        <v>192</v>
      </c>
      <c r="AZ1624">
        <v>1200</v>
      </c>
      <c r="BA1624">
        <v>1</v>
      </c>
      <c r="BB1624" t="str">
        <f t="shared" si="123"/>
        <v xml:space="preserve">N35DC   </v>
      </c>
      <c r="BC1624">
        <v>1</v>
      </c>
      <c r="BE1624">
        <v>0</v>
      </c>
      <c r="BF1624">
        <v>0</v>
      </c>
      <c r="BG1624">
        <v>0</v>
      </c>
      <c r="BH1624">
        <v>950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>"17:51:30.966"</f>
        <v>17:51:30.966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341</v>
      </c>
      <c r="CR1624">
        <v>0</v>
      </c>
      <c r="CW1624">
        <v>143921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"10/21/2020 17:51:26.037"</f>
        <v>10/21/2020 17:51:26.037</v>
      </c>
      <c r="C1625" t="str">
        <f t="shared" si="121"/>
        <v>FFDFD3C0</v>
      </c>
      <c r="D1625" t="s">
        <v>124</v>
      </c>
      <c r="E1625">
        <v>2</v>
      </c>
      <c r="H1625">
        <v>14</v>
      </c>
      <c r="I1625" t="s">
        <v>125</v>
      </c>
      <c r="J1625" t="s">
        <v>126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"17:51:33.945"</f>
        <v>17:51:33.945</v>
      </c>
      <c r="T1625" t="str">
        <f>"17:51:33.645"</f>
        <v>17:51:33.645</v>
      </c>
      <c r="U1625" t="str">
        <f t="shared" si="119"/>
        <v>A3E2C2</v>
      </c>
      <c r="V1625">
        <v>0</v>
      </c>
      <c r="W1625">
        <v>0</v>
      </c>
      <c r="X1625">
        <v>1</v>
      </c>
      <c r="Z1625">
        <v>0</v>
      </c>
      <c r="AA1625">
        <v>10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1</v>
      </c>
      <c r="AH1625">
        <v>0</v>
      </c>
      <c r="AI1625" t="s">
        <v>726</v>
      </c>
      <c r="AJ1625">
        <v>30.353358</v>
      </c>
      <c r="AK1625" t="s">
        <v>727</v>
      </c>
      <c r="AL1625">
        <v>-89.859538000000001</v>
      </c>
      <c r="AM1625">
        <v>100</v>
      </c>
      <c r="AN1625">
        <v>900</v>
      </c>
      <c r="AO1625" t="s">
        <v>118</v>
      </c>
      <c r="AP1625">
        <v>108</v>
      </c>
      <c r="AQ1625">
        <v>62</v>
      </c>
      <c r="AR1625">
        <v>-192</v>
      </c>
      <c r="AZ1625">
        <v>1200</v>
      </c>
      <c r="BA1625">
        <v>1</v>
      </c>
      <c r="BB1625" t="str">
        <f t="shared" si="123"/>
        <v xml:space="preserve">N35DC   </v>
      </c>
      <c r="BC1625">
        <v>1</v>
      </c>
      <c r="BE1625">
        <v>0</v>
      </c>
      <c r="BF1625">
        <v>0</v>
      </c>
      <c r="BG1625">
        <v>0</v>
      </c>
      <c r="BH1625">
        <v>950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>"17:51:33.951"</f>
        <v>17:51:33.951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4</v>
      </c>
      <c r="CP1625" t="s">
        <v>119</v>
      </c>
      <c r="CQ1625">
        <v>357</v>
      </c>
      <c r="CR1625">
        <v>0</v>
      </c>
      <c r="CW1625">
        <v>13129041</v>
      </c>
      <c r="CY1625">
        <v>1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"10/21/2020 17:51:26.037"</f>
        <v>10/21/2020 17:51:26.037</v>
      </c>
      <c r="C1626" t="str">
        <f t="shared" si="121"/>
        <v>FFDFD3C0</v>
      </c>
      <c r="D1626" t="s">
        <v>113</v>
      </c>
      <c r="E1626">
        <v>4</v>
      </c>
      <c r="H1626">
        <v>162</v>
      </c>
      <c r="I1626" t="s">
        <v>114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"17:51:33.945"</f>
        <v>17:51:33.945</v>
      </c>
      <c r="T1626" t="str">
        <f>"17:51:33.645"</f>
        <v>17:51:33.645</v>
      </c>
      <c r="U1626" t="str">
        <f t="shared" si="119"/>
        <v>A3E2C2</v>
      </c>
      <c r="V1626">
        <v>0</v>
      </c>
      <c r="W1626">
        <v>0</v>
      </c>
      <c r="X1626">
        <v>1</v>
      </c>
      <c r="Z1626">
        <v>0</v>
      </c>
      <c r="AA1626">
        <v>10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1</v>
      </c>
      <c r="AH1626">
        <v>0</v>
      </c>
      <c r="AI1626" t="s">
        <v>726</v>
      </c>
      <c r="AJ1626">
        <v>30.353358</v>
      </c>
      <c r="AK1626" t="s">
        <v>727</v>
      </c>
      <c r="AL1626">
        <v>-89.859538000000001</v>
      </c>
      <c r="AM1626">
        <v>100</v>
      </c>
      <c r="AN1626">
        <v>900</v>
      </c>
      <c r="AO1626" t="s">
        <v>118</v>
      </c>
      <c r="AP1626">
        <v>108</v>
      </c>
      <c r="AQ1626">
        <v>62</v>
      </c>
      <c r="AR1626">
        <v>-192</v>
      </c>
      <c r="AZ1626">
        <v>1200</v>
      </c>
      <c r="BA1626">
        <v>1</v>
      </c>
      <c r="BB1626" t="str">
        <f t="shared" si="123"/>
        <v xml:space="preserve">N35DC   </v>
      </c>
      <c r="BC1626">
        <v>1</v>
      </c>
      <c r="BE1626">
        <v>0</v>
      </c>
      <c r="BF1626">
        <v>0</v>
      </c>
      <c r="BG1626">
        <v>0</v>
      </c>
      <c r="BH1626">
        <v>950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>"17:51:33.951"</f>
        <v>17:51:33.951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4</v>
      </c>
      <c r="CP1626" t="s">
        <v>119</v>
      </c>
      <c r="CQ1626">
        <v>357</v>
      </c>
      <c r="CR1626">
        <v>0</v>
      </c>
      <c r="CW1626">
        <v>13129041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"10/21/2020 17:51:26.037"</f>
        <v>10/21/2020 17:51:26.037</v>
      </c>
      <c r="C1627" t="str">
        <f t="shared" si="121"/>
        <v>FFDFD3C0</v>
      </c>
      <c r="D1627" t="s">
        <v>130</v>
      </c>
      <c r="E1627">
        <v>3</v>
      </c>
      <c r="F1627">
        <v>2003</v>
      </c>
      <c r="G1627" t="s">
        <v>131</v>
      </c>
      <c r="J1627" t="s">
        <v>132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"17:51:33.945"</f>
        <v>17:51:33.945</v>
      </c>
      <c r="T1627" t="str">
        <f>"17:51:33.645"</f>
        <v>17:51:33.645</v>
      </c>
      <c r="U1627" t="str">
        <f t="shared" si="119"/>
        <v>A3E2C2</v>
      </c>
      <c r="V1627">
        <v>0</v>
      </c>
      <c r="W1627">
        <v>0</v>
      </c>
      <c r="X1627">
        <v>1</v>
      </c>
      <c r="Z1627">
        <v>0</v>
      </c>
      <c r="AA1627">
        <v>10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1</v>
      </c>
      <c r="AH1627">
        <v>0</v>
      </c>
      <c r="AI1627" t="s">
        <v>726</v>
      </c>
      <c r="AJ1627">
        <v>30.353358</v>
      </c>
      <c r="AK1627" t="s">
        <v>727</v>
      </c>
      <c r="AL1627">
        <v>-89.859538000000001</v>
      </c>
      <c r="AM1627">
        <v>100</v>
      </c>
      <c r="AN1627">
        <v>900</v>
      </c>
      <c r="AO1627" t="s">
        <v>118</v>
      </c>
      <c r="AP1627">
        <v>108</v>
      </c>
      <c r="AQ1627">
        <v>62</v>
      </c>
      <c r="AR1627">
        <v>-192</v>
      </c>
      <c r="AZ1627">
        <v>1200</v>
      </c>
      <c r="BA1627">
        <v>1</v>
      </c>
      <c r="BB1627" t="str">
        <f t="shared" si="123"/>
        <v xml:space="preserve">N35DC   </v>
      </c>
      <c r="BC1627">
        <v>1</v>
      </c>
      <c r="BE1627">
        <v>0</v>
      </c>
      <c r="BF1627">
        <v>0</v>
      </c>
      <c r="BG1627">
        <v>0</v>
      </c>
      <c r="BH1627">
        <v>950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>"17:51:33.951"</f>
        <v>17:51:33.951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4</v>
      </c>
      <c r="CP1627" t="s">
        <v>119</v>
      </c>
      <c r="CQ1627">
        <v>357</v>
      </c>
      <c r="CR1627">
        <v>0</v>
      </c>
      <c r="CW1627">
        <v>13129041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"10/21/2020 17:51:26.037"</f>
        <v>10/21/2020 17:51:26.037</v>
      </c>
      <c r="C1628" t="str">
        <f t="shared" si="121"/>
        <v>FFDFD3C0</v>
      </c>
      <c r="D1628" t="s">
        <v>133</v>
      </c>
      <c r="E1628">
        <v>1</v>
      </c>
      <c r="F1628">
        <v>1001</v>
      </c>
      <c r="G1628" t="s">
        <v>114</v>
      </c>
      <c r="J1628" t="s">
        <v>134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"17:51:33.945"</f>
        <v>17:51:33.945</v>
      </c>
      <c r="T1628" t="str">
        <f>"17:51:33.645"</f>
        <v>17:51:33.645</v>
      </c>
      <c r="U1628" t="str">
        <f t="shared" si="119"/>
        <v>A3E2C2</v>
      </c>
      <c r="V1628">
        <v>0</v>
      </c>
      <c r="W1628">
        <v>0</v>
      </c>
      <c r="X1628">
        <v>1</v>
      </c>
      <c r="Z1628">
        <v>0</v>
      </c>
      <c r="AA1628">
        <v>10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1</v>
      </c>
      <c r="AH1628">
        <v>0</v>
      </c>
      <c r="AI1628" t="s">
        <v>726</v>
      </c>
      <c r="AJ1628">
        <v>30.353358</v>
      </c>
      <c r="AK1628" t="s">
        <v>727</v>
      </c>
      <c r="AL1628">
        <v>-89.859538000000001</v>
      </c>
      <c r="AM1628">
        <v>100</v>
      </c>
      <c r="AN1628">
        <v>900</v>
      </c>
      <c r="AO1628" t="s">
        <v>118</v>
      </c>
      <c r="AP1628">
        <v>108</v>
      </c>
      <c r="AQ1628">
        <v>62</v>
      </c>
      <c r="AR1628">
        <v>-192</v>
      </c>
      <c r="AZ1628">
        <v>1200</v>
      </c>
      <c r="BA1628">
        <v>1</v>
      </c>
      <c r="BB1628" t="str">
        <f t="shared" si="123"/>
        <v xml:space="preserve">N35DC   </v>
      </c>
      <c r="BC1628">
        <v>1</v>
      </c>
      <c r="BE1628">
        <v>0</v>
      </c>
      <c r="BF1628">
        <v>0</v>
      </c>
      <c r="BG1628">
        <v>0</v>
      </c>
      <c r="BH1628">
        <v>950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>"17:51:33.951"</f>
        <v>17:51:33.951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4</v>
      </c>
      <c r="CP1628" t="s">
        <v>119</v>
      </c>
      <c r="CQ1628">
        <v>357</v>
      </c>
      <c r="CR1628">
        <v>0</v>
      </c>
      <c r="CW1628">
        <v>13129041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"10/21/2020 17:51:26.037"</f>
        <v>10/21/2020 17:51:26.037</v>
      </c>
      <c r="C1629" t="str">
        <f t="shared" si="121"/>
        <v>FFDFD3C0</v>
      </c>
      <c r="D1629" t="s">
        <v>128</v>
      </c>
      <c r="E1629">
        <v>9</v>
      </c>
      <c r="H1629">
        <v>257</v>
      </c>
      <c r="I1629" t="s">
        <v>129</v>
      </c>
      <c r="J1629" t="s">
        <v>126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"17:51:33.945"</f>
        <v>17:51:33.945</v>
      </c>
      <c r="T1629" t="str">
        <f>"17:51:33.645"</f>
        <v>17:51:33.645</v>
      </c>
      <c r="U1629" t="str">
        <f t="shared" si="119"/>
        <v>A3E2C2</v>
      </c>
      <c r="V1629">
        <v>0</v>
      </c>
      <c r="W1629">
        <v>0</v>
      </c>
      <c r="X1629">
        <v>1</v>
      </c>
      <c r="Z1629">
        <v>0</v>
      </c>
      <c r="AA1629">
        <v>10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1</v>
      </c>
      <c r="AH1629">
        <v>0</v>
      </c>
      <c r="AI1629" t="s">
        <v>726</v>
      </c>
      <c r="AJ1629">
        <v>30.353358</v>
      </c>
      <c r="AK1629" t="s">
        <v>727</v>
      </c>
      <c r="AL1629">
        <v>-89.859538000000001</v>
      </c>
      <c r="AM1629">
        <v>100</v>
      </c>
      <c r="AN1629">
        <v>900</v>
      </c>
      <c r="AO1629" t="s">
        <v>118</v>
      </c>
      <c r="AP1629">
        <v>108</v>
      </c>
      <c r="AQ1629">
        <v>62</v>
      </c>
      <c r="AR1629">
        <v>-192</v>
      </c>
      <c r="AZ1629">
        <v>1200</v>
      </c>
      <c r="BA1629">
        <v>1</v>
      </c>
      <c r="BB1629" t="str">
        <f t="shared" si="123"/>
        <v xml:space="preserve">N35DC   </v>
      </c>
      <c r="BC1629">
        <v>1</v>
      </c>
      <c r="BE1629">
        <v>0</v>
      </c>
      <c r="BF1629">
        <v>0</v>
      </c>
      <c r="BG1629">
        <v>0</v>
      </c>
      <c r="BH1629">
        <v>950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>"17:51:33.951"</f>
        <v>17:51:33.951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3</v>
      </c>
      <c r="CP1629" t="s">
        <v>119</v>
      </c>
      <c r="CQ1629">
        <v>16</v>
      </c>
      <c r="CR1629">
        <v>0</v>
      </c>
      <c r="CW1629">
        <v>5803472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"10/21/2020 17:51:29.101"</f>
        <v>10/21/2020 17:51:29.101</v>
      </c>
      <c r="C1630" t="str">
        <f t="shared" si="121"/>
        <v>FFDFD3C0</v>
      </c>
      <c r="D1630" t="s">
        <v>128</v>
      </c>
      <c r="E1630">
        <v>9</v>
      </c>
      <c r="H1630">
        <v>257</v>
      </c>
      <c r="I1630" t="s">
        <v>129</v>
      </c>
      <c r="J1630" t="s">
        <v>126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"17:51:37.023"</f>
        <v>17:51:37.023</v>
      </c>
      <c r="T1630" t="str">
        <f>"17:51:36.523"</f>
        <v>17:51:36.523</v>
      </c>
      <c r="U1630" t="str">
        <f t="shared" si="119"/>
        <v>A3E2C2</v>
      </c>
      <c r="V1630">
        <v>0</v>
      </c>
      <c r="W1630">
        <v>0</v>
      </c>
      <c r="X1630">
        <v>1</v>
      </c>
      <c r="Z1630">
        <v>0</v>
      </c>
      <c r="AA1630">
        <v>10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1</v>
      </c>
      <c r="AH1630">
        <v>0</v>
      </c>
      <c r="AI1630" t="s">
        <v>728</v>
      </c>
      <c r="AJ1630">
        <v>30.354066</v>
      </c>
      <c r="AK1630" t="s">
        <v>729</v>
      </c>
      <c r="AL1630">
        <v>-89.857607000000002</v>
      </c>
      <c r="AM1630">
        <v>100</v>
      </c>
      <c r="AN1630">
        <v>900</v>
      </c>
      <c r="AO1630" t="s">
        <v>118</v>
      </c>
      <c r="AP1630">
        <v>116</v>
      </c>
      <c r="AQ1630">
        <v>46</v>
      </c>
      <c r="AR1630">
        <v>-64</v>
      </c>
      <c r="AZ1630">
        <v>1200</v>
      </c>
      <c r="BA1630">
        <v>1</v>
      </c>
      <c r="BB1630" t="str">
        <f t="shared" si="123"/>
        <v xml:space="preserve">N35DC   </v>
      </c>
      <c r="BC1630">
        <v>1</v>
      </c>
      <c r="BE1630">
        <v>0</v>
      </c>
      <c r="BF1630">
        <v>0</v>
      </c>
      <c r="BG1630">
        <v>0</v>
      </c>
      <c r="BH1630">
        <v>950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>"17:51:37.026"</f>
        <v>17:51:37.026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341</v>
      </c>
      <c r="CR1630">
        <v>0</v>
      </c>
      <c r="CW1630">
        <v>148279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"10/21/2020 17:51:29.101"</f>
        <v>10/21/2020 17:51:29.101</v>
      </c>
      <c r="C1631" t="str">
        <f t="shared" si="121"/>
        <v>FFDFD3C0</v>
      </c>
      <c r="D1631" t="s">
        <v>124</v>
      </c>
      <c r="E1631">
        <v>2</v>
      </c>
      <c r="H1631">
        <v>14</v>
      </c>
      <c r="I1631" t="s">
        <v>125</v>
      </c>
      <c r="J1631" t="s">
        <v>126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"17:51:37.023"</f>
        <v>17:51:37.023</v>
      </c>
      <c r="T1631" t="str">
        <f>"17:51:36.523"</f>
        <v>17:51:36.523</v>
      </c>
      <c r="U1631" t="str">
        <f t="shared" si="119"/>
        <v>A3E2C2</v>
      </c>
      <c r="V1631">
        <v>0</v>
      </c>
      <c r="W1631">
        <v>0</v>
      </c>
      <c r="X1631">
        <v>1</v>
      </c>
      <c r="Z1631">
        <v>0</v>
      </c>
      <c r="AA1631">
        <v>10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1</v>
      </c>
      <c r="AH1631">
        <v>0</v>
      </c>
      <c r="AI1631" t="s">
        <v>728</v>
      </c>
      <c r="AJ1631">
        <v>30.354066</v>
      </c>
      <c r="AK1631" t="s">
        <v>729</v>
      </c>
      <c r="AL1631">
        <v>-89.857607000000002</v>
      </c>
      <c r="AM1631">
        <v>100</v>
      </c>
      <c r="AN1631">
        <v>900</v>
      </c>
      <c r="AO1631" t="s">
        <v>118</v>
      </c>
      <c r="AP1631">
        <v>116</v>
      </c>
      <c r="AQ1631">
        <v>46</v>
      </c>
      <c r="AR1631">
        <v>-64</v>
      </c>
      <c r="AZ1631">
        <v>1200</v>
      </c>
      <c r="BA1631">
        <v>1</v>
      </c>
      <c r="BB1631" t="str">
        <f t="shared" si="123"/>
        <v xml:space="preserve">N35DC   </v>
      </c>
      <c r="BC1631">
        <v>1</v>
      </c>
      <c r="BE1631">
        <v>0</v>
      </c>
      <c r="BF1631">
        <v>0</v>
      </c>
      <c r="BG1631">
        <v>0</v>
      </c>
      <c r="BH1631">
        <v>950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>"17:51:37.026"</f>
        <v>17:51:37.026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341</v>
      </c>
      <c r="CR1631">
        <v>0</v>
      </c>
      <c r="CW1631">
        <v>148279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"10/21/2020 17:51:29.101"</f>
        <v>10/21/2020 17:51:29.101</v>
      </c>
      <c r="C1632" t="str">
        <f t="shared" si="121"/>
        <v>FFDFD3C0</v>
      </c>
      <c r="D1632" t="s">
        <v>113</v>
      </c>
      <c r="E1632">
        <v>4</v>
      </c>
      <c r="H1632">
        <v>162</v>
      </c>
      <c r="I1632" t="s">
        <v>114</v>
      </c>
      <c r="J1632" t="s">
        <v>115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"17:51:37.023"</f>
        <v>17:51:37.023</v>
      </c>
      <c r="T1632" t="str">
        <f>"17:51:36.523"</f>
        <v>17:51:36.523</v>
      </c>
      <c r="U1632" t="str">
        <f t="shared" si="119"/>
        <v>A3E2C2</v>
      </c>
      <c r="V1632">
        <v>0</v>
      </c>
      <c r="W1632">
        <v>0</v>
      </c>
      <c r="X1632">
        <v>1</v>
      </c>
      <c r="Z1632">
        <v>0</v>
      </c>
      <c r="AA1632">
        <v>10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1</v>
      </c>
      <c r="AH1632">
        <v>0</v>
      </c>
      <c r="AI1632" t="s">
        <v>728</v>
      </c>
      <c r="AJ1632">
        <v>30.354066</v>
      </c>
      <c r="AK1632" t="s">
        <v>729</v>
      </c>
      <c r="AL1632">
        <v>-89.857607000000002</v>
      </c>
      <c r="AM1632">
        <v>100</v>
      </c>
      <c r="AN1632">
        <v>900</v>
      </c>
      <c r="AO1632" t="s">
        <v>118</v>
      </c>
      <c r="AP1632">
        <v>116</v>
      </c>
      <c r="AQ1632">
        <v>46</v>
      </c>
      <c r="AR1632">
        <v>-64</v>
      </c>
      <c r="AZ1632">
        <v>1200</v>
      </c>
      <c r="BA1632">
        <v>1</v>
      </c>
      <c r="BB1632" t="str">
        <f t="shared" si="123"/>
        <v xml:space="preserve">N35DC   </v>
      </c>
      <c r="BC1632">
        <v>1</v>
      </c>
      <c r="BE1632">
        <v>0</v>
      </c>
      <c r="BF1632">
        <v>0</v>
      </c>
      <c r="BG1632">
        <v>0</v>
      </c>
      <c r="BH1632">
        <v>950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>"17:51:37.026"</f>
        <v>17:51:37.026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341</v>
      </c>
      <c r="CR1632">
        <v>0</v>
      </c>
      <c r="CW1632">
        <v>148279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"10/21/2020 17:51:29.101"</f>
        <v>10/21/2020 17:51:29.101</v>
      </c>
      <c r="C1633" t="str">
        <f t="shared" si="121"/>
        <v>FFDFD3C0</v>
      </c>
      <c r="D1633" t="s">
        <v>133</v>
      </c>
      <c r="E1633">
        <v>1</v>
      </c>
      <c r="F1633">
        <v>1001</v>
      </c>
      <c r="G1633" t="s">
        <v>114</v>
      </c>
      <c r="J1633" t="s">
        <v>134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"17:51:37.023"</f>
        <v>17:51:37.023</v>
      </c>
      <c r="T1633" t="str">
        <f>"17:51:36.523"</f>
        <v>17:51:36.523</v>
      </c>
      <c r="U1633" t="str">
        <f t="shared" si="119"/>
        <v>A3E2C2</v>
      </c>
      <c r="V1633">
        <v>0</v>
      </c>
      <c r="W1633">
        <v>0</v>
      </c>
      <c r="X1633">
        <v>1</v>
      </c>
      <c r="Z1633">
        <v>0</v>
      </c>
      <c r="AA1633">
        <v>10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1</v>
      </c>
      <c r="AH1633">
        <v>0</v>
      </c>
      <c r="AI1633" t="s">
        <v>728</v>
      </c>
      <c r="AJ1633">
        <v>30.354066</v>
      </c>
      <c r="AK1633" t="s">
        <v>729</v>
      </c>
      <c r="AL1633">
        <v>-89.857607000000002</v>
      </c>
      <c r="AM1633">
        <v>100</v>
      </c>
      <c r="AN1633">
        <v>900</v>
      </c>
      <c r="AO1633" t="s">
        <v>118</v>
      </c>
      <c r="AP1633">
        <v>116</v>
      </c>
      <c r="AQ1633">
        <v>46</v>
      </c>
      <c r="AR1633">
        <v>-64</v>
      </c>
      <c r="AZ1633">
        <v>1200</v>
      </c>
      <c r="BA1633">
        <v>1</v>
      </c>
      <c r="BB1633" t="str">
        <f t="shared" si="123"/>
        <v xml:space="preserve">N35DC   </v>
      </c>
      <c r="BC1633">
        <v>1</v>
      </c>
      <c r="BE1633">
        <v>0</v>
      </c>
      <c r="BF1633">
        <v>0</v>
      </c>
      <c r="BG1633">
        <v>0</v>
      </c>
      <c r="BH1633">
        <v>950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>"17:51:37.026"</f>
        <v>17:51:37.026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341</v>
      </c>
      <c r="CR1633">
        <v>0</v>
      </c>
      <c r="CW1633">
        <v>148279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"10/21/2020 17:51:29.101"</f>
        <v>10/21/2020 17:51:29.101</v>
      </c>
      <c r="C1634" t="str">
        <f t="shared" si="121"/>
        <v>FFDFD3C0</v>
      </c>
      <c r="D1634" t="s">
        <v>130</v>
      </c>
      <c r="E1634">
        <v>3</v>
      </c>
      <c r="F1634">
        <v>2003</v>
      </c>
      <c r="G1634" t="s">
        <v>131</v>
      </c>
      <c r="J1634" t="s">
        <v>132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"17:51:37.023"</f>
        <v>17:51:37.023</v>
      </c>
      <c r="T1634" t="str">
        <f>"17:51:36.523"</f>
        <v>17:51:36.523</v>
      </c>
      <c r="U1634" t="str">
        <f t="shared" si="119"/>
        <v>A3E2C2</v>
      </c>
      <c r="V1634">
        <v>0</v>
      </c>
      <c r="W1634">
        <v>0</v>
      </c>
      <c r="X1634">
        <v>1</v>
      </c>
      <c r="Z1634">
        <v>0</v>
      </c>
      <c r="AA1634">
        <v>10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1</v>
      </c>
      <c r="AH1634">
        <v>0</v>
      </c>
      <c r="AI1634" t="s">
        <v>728</v>
      </c>
      <c r="AJ1634">
        <v>30.354066</v>
      </c>
      <c r="AK1634" t="s">
        <v>729</v>
      </c>
      <c r="AL1634">
        <v>-89.857607000000002</v>
      </c>
      <c r="AM1634">
        <v>100</v>
      </c>
      <c r="AN1634">
        <v>900</v>
      </c>
      <c r="AO1634" t="s">
        <v>118</v>
      </c>
      <c r="AP1634">
        <v>116</v>
      </c>
      <c r="AQ1634">
        <v>46</v>
      </c>
      <c r="AR1634">
        <v>-64</v>
      </c>
      <c r="AZ1634">
        <v>1200</v>
      </c>
      <c r="BA1634">
        <v>1</v>
      </c>
      <c r="BB1634" t="str">
        <f t="shared" si="123"/>
        <v xml:space="preserve">N35DC   </v>
      </c>
      <c r="BC1634">
        <v>1</v>
      </c>
      <c r="BE1634">
        <v>0</v>
      </c>
      <c r="BF1634">
        <v>0</v>
      </c>
      <c r="BG1634">
        <v>0</v>
      </c>
      <c r="BH1634">
        <v>950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>"17:51:37.026"</f>
        <v>17:51:37.026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341</v>
      </c>
      <c r="CR1634">
        <v>0</v>
      </c>
      <c r="CW1634">
        <v>148279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"10/21/2020 17:51:29.910"</f>
        <v>10/21/2020 17:51:29.910</v>
      </c>
      <c r="C1635" t="str">
        <f t="shared" si="121"/>
        <v>FFDFD3C0</v>
      </c>
      <c r="D1635" t="s">
        <v>128</v>
      </c>
      <c r="E1635">
        <v>9</v>
      </c>
      <c r="H1635">
        <v>257</v>
      </c>
      <c r="I1635" t="s">
        <v>129</v>
      </c>
      <c r="J1635" t="s">
        <v>126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"17:51:37.844"</f>
        <v>17:51:37.844</v>
      </c>
      <c r="T1635" t="str">
        <f>"17:51:37.644"</f>
        <v>17:51:37.644</v>
      </c>
      <c r="U1635" t="str">
        <f t="shared" si="119"/>
        <v>A3E2C2</v>
      </c>
      <c r="V1635">
        <v>0</v>
      </c>
      <c r="W1635">
        <v>0</v>
      </c>
      <c r="X1635">
        <v>1</v>
      </c>
      <c r="Z1635">
        <v>0</v>
      </c>
      <c r="AA1635">
        <v>10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1</v>
      </c>
      <c r="AH1635">
        <v>0</v>
      </c>
      <c r="AI1635" t="s">
        <v>730</v>
      </c>
      <c r="AJ1635">
        <v>30.354195000000001</v>
      </c>
      <c r="AK1635" t="s">
        <v>731</v>
      </c>
      <c r="AL1635">
        <v>-89.857112999999998</v>
      </c>
      <c r="AM1635">
        <v>100</v>
      </c>
      <c r="AN1635">
        <v>900</v>
      </c>
      <c r="AO1635" t="s">
        <v>118</v>
      </c>
      <c r="AP1635">
        <v>118</v>
      </c>
      <c r="AQ1635">
        <v>40</v>
      </c>
      <c r="AR1635">
        <v>64</v>
      </c>
      <c r="AZ1635">
        <v>1200</v>
      </c>
      <c r="BA1635">
        <v>1</v>
      </c>
      <c r="BB1635" t="str">
        <f t="shared" si="123"/>
        <v xml:space="preserve">N35DC   </v>
      </c>
      <c r="BC1635">
        <v>1</v>
      </c>
      <c r="BE1635">
        <v>0</v>
      </c>
      <c r="BF1635">
        <v>0</v>
      </c>
      <c r="BG1635">
        <v>0</v>
      </c>
      <c r="BH1635">
        <v>950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>"17:51:37.851"</f>
        <v>17:51:37.851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119</v>
      </c>
      <c r="CQ1635">
        <v>341</v>
      </c>
      <c r="CR1635">
        <v>0</v>
      </c>
      <c r="CW1635">
        <v>148878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"10/21/2020 17:51:29.910"</f>
        <v>10/21/2020 17:51:29.910</v>
      </c>
      <c r="C1636" t="str">
        <f t="shared" si="121"/>
        <v>FFDFD3C0</v>
      </c>
      <c r="D1636" t="s">
        <v>124</v>
      </c>
      <c r="E1636">
        <v>2</v>
      </c>
      <c r="H1636">
        <v>14</v>
      </c>
      <c r="I1636" t="s">
        <v>125</v>
      </c>
      <c r="J1636" t="s">
        <v>126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"17:51:37.844"</f>
        <v>17:51:37.844</v>
      </c>
      <c r="T1636" t="str">
        <f>"17:51:37.644"</f>
        <v>17:51:37.644</v>
      </c>
      <c r="U1636" t="str">
        <f t="shared" si="119"/>
        <v>A3E2C2</v>
      </c>
      <c r="V1636">
        <v>0</v>
      </c>
      <c r="W1636">
        <v>0</v>
      </c>
      <c r="X1636">
        <v>1</v>
      </c>
      <c r="Z1636">
        <v>0</v>
      </c>
      <c r="AA1636">
        <v>10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1</v>
      </c>
      <c r="AH1636">
        <v>0</v>
      </c>
      <c r="AI1636" t="s">
        <v>730</v>
      </c>
      <c r="AJ1636">
        <v>30.354195000000001</v>
      </c>
      <c r="AK1636" t="s">
        <v>731</v>
      </c>
      <c r="AL1636">
        <v>-89.857112999999998</v>
      </c>
      <c r="AM1636">
        <v>100</v>
      </c>
      <c r="AN1636">
        <v>900</v>
      </c>
      <c r="AO1636" t="s">
        <v>118</v>
      </c>
      <c r="AP1636">
        <v>118</v>
      </c>
      <c r="AQ1636">
        <v>40</v>
      </c>
      <c r="AR1636">
        <v>64</v>
      </c>
      <c r="AZ1636">
        <v>1200</v>
      </c>
      <c r="BA1636">
        <v>1</v>
      </c>
      <c r="BB1636" t="str">
        <f t="shared" si="123"/>
        <v xml:space="preserve">N35DC   </v>
      </c>
      <c r="BC1636">
        <v>1</v>
      </c>
      <c r="BE1636">
        <v>0</v>
      </c>
      <c r="BF1636">
        <v>0</v>
      </c>
      <c r="BG1636">
        <v>0</v>
      </c>
      <c r="BH1636">
        <v>950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>"17:51:37.851"</f>
        <v>17:51:37.851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341</v>
      </c>
      <c r="CR1636">
        <v>0</v>
      </c>
      <c r="CW1636">
        <v>148878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"10/21/2020 17:51:29.910"</f>
        <v>10/21/2020 17:51:29.910</v>
      </c>
      <c r="C1637" t="str">
        <f t="shared" si="121"/>
        <v>FFDFD3C0</v>
      </c>
      <c r="D1637" t="s">
        <v>113</v>
      </c>
      <c r="E1637">
        <v>4</v>
      </c>
      <c r="H1637">
        <v>162</v>
      </c>
      <c r="I1637" t="s">
        <v>114</v>
      </c>
      <c r="J1637" t="s">
        <v>115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"17:51:37.844"</f>
        <v>17:51:37.844</v>
      </c>
      <c r="T1637" t="str">
        <f>"17:51:37.644"</f>
        <v>17:51:37.644</v>
      </c>
      <c r="U1637" t="str">
        <f t="shared" si="119"/>
        <v>A3E2C2</v>
      </c>
      <c r="V1637">
        <v>0</v>
      </c>
      <c r="W1637">
        <v>0</v>
      </c>
      <c r="X1637">
        <v>1</v>
      </c>
      <c r="Z1637">
        <v>0</v>
      </c>
      <c r="AA1637">
        <v>10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1</v>
      </c>
      <c r="AH1637">
        <v>0</v>
      </c>
      <c r="AI1637" t="s">
        <v>730</v>
      </c>
      <c r="AJ1637">
        <v>30.354195000000001</v>
      </c>
      <c r="AK1637" t="s">
        <v>731</v>
      </c>
      <c r="AL1637">
        <v>-89.857112999999998</v>
      </c>
      <c r="AM1637">
        <v>100</v>
      </c>
      <c r="AN1637">
        <v>900</v>
      </c>
      <c r="AO1637" t="s">
        <v>118</v>
      </c>
      <c r="AP1637">
        <v>118</v>
      </c>
      <c r="AQ1637">
        <v>40</v>
      </c>
      <c r="AR1637">
        <v>64</v>
      </c>
      <c r="AZ1637">
        <v>1200</v>
      </c>
      <c r="BA1637">
        <v>1</v>
      </c>
      <c r="BB1637" t="str">
        <f t="shared" si="123"/>
        <v xml:space="preserve">N35DC   </v>
      </c>
      <c r="BC1637">
        <v>1</v>
      </c>
      <c r="BE1637">
        <v>0</v>
      </c>
      <c r="BF1637">
        <v>0</v>
      </c>
      <c r="BG1637">
        <v>0</v>
      </c>
      <c r="BH1637">
        <v>950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>"17:51:37.851"</f>
        <v>17:51:37.851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341</v>
      </c>
      <c r="CR1637">
        <v>0</v>
      </c>
      <c r="CW1637">
        <v>148878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"10/21/2020 17:51:29.910"</f>
        <v>10/21/2020 17:51:29.910</v>
      </c>
      <c r="C1638" t="str">
        <f t="shared" si="121"/>
        <v>FFDFD3C0</v>
      </c>
      <c r="D1638" t="s">
        <v>133</v>
      </c>
      <c r="E1638">
        <v>1</v>
      </c>
      <c r="F1638">
        <v>1001</v>
      </c>
      <c r="G1638" t="s">
        <v>114</v>
      </c>
      <c r="J1638" t="s">
        <v>134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"17:51:37.844"</f>
        <v>17:51:37.844</v>
      </c>
      <c r="T1638" t="str">
        <f>"17:51:37.644"</f>
        <v>17:51:37.644</v>
      </c>
      <c r="U1638" t="str">
        <f t="shared" si="119"/>
        <v>A3E2C2</v>
      </c>
      <c r="V1638">
        <v>0</v>
      </c>
      <c r="W1638">
        <v>0</v>
      </c>
      <c r="X1638">
        <v>1</v>
      </c>
      <c r="Z1638">
        <v>0</v>
      </c>
      <c r="AA1638">
        <v>10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1</v>
      </c>
      <c r="AH1638">
        <v>0</v>
      </c>
      <c r="AI1638" t="s">
        <v>730</v>
      </c>
      <c r="AJ1638">
        <v>30.354195000000001</v>
      </c>
      <c r="AK1638" t="s">
        <v>731</v>
      </c>
      <c r="AL1638">
        <v>-89.857112999999998</v>
      </c>
      <c r="AM1638">
        <v>100</v>
      </c>
      <c r="AN1638">
        <v>900</v>
      </c>
      <c r="AO1638" t="s">
        <v>118</v>
      </c>
      <c r="AP1638">
        <v>118</v>
      </c>
      <c r="AQ1638">
        <v>40</v>
      </c>
      <c r="AR1638">
        <v>64</v>
      </c>
      <c r="AZ1638">
        <v>1200</v>
      </c>
      <c r="BA1638">
        <v>1</v>
      </c>
      <c r="BB1638" t="str">
        <f t="shared" si="123"/>
        <v xml:space="preserve">N35DC   </v>
      </c>
      <c r="BC1638">
        <v>1</v>
      </c>
      <c r="BE1638">
        <v>0</v>
      </c>
      <c r="BF1638">
        <v>0</v>
      </c>
      <c r="BG1638">
        <v>0</v>
      </c>
      <c r="BH1638">
        <v>950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>"17:51:37.851"</f>
        <v>17:51:37.851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119</v>
      </c>
      <c r="CQ1638">
        <v>341</v>
      </c>
      <c r="CR1638">
        <v>0</v>
      </c>
      <c r="CW1638">
        <v>148878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"10/21/2020 17:51:29.910"</f>
        <v>10/21/2020 17:51:29.910</v>
      </c>
      <c r="C1639" t="str">
        <f t="shared" si="121"/>
        <v>FFDFD3C0</v>
      </c>
      <c r="D1639" t="s">
        <v>130</v>
      </c>
      <c r="E1639">
        <v>3</v>
      </c>
      <c r="F1639">
        <v>2003</v>
      </c>
      <c r="G1639" t="s">
        <v>131</v>
      </c>
      <c r="J1639" t="s">
        <v>132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"17:51:37.844"</f>
        <v>17:51:37.844</v>
      </c>
      <c r="T1639" t="str">
        <f>"17:51:37.644"</f>
        <v>17:51:37.644</v>
      </c>
      <c r="U1639" t="str">
        <f t="shared" si="119"/>
        <v>A3E2C2</v>
      </c>
      <c r="V1639">
        <v>0</v>
      </c>
      <c r="W1639">
        <v>0</v>
      </c>
      <c r="X1639">
        <v>1</v>
      </c>
      <c r="Z1639">
        <v>0</v>
      </c>
      <c r="AA1639">
        <v>10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1</v>
      </c>
      <c r="AH1639">
        <v>0</v>
      </c>
      <c r="AI1639" t="s">
        <v>730</v>
      </c>
      <c r="AJ1639">
        <v>30.354195000000001</v>
      </c>
      <c r="AK1639" t="s">
        <v>731</v>
      </c>
      <c r="AL1639">
        <v>-89.857112999999998</v>
      </c>
      <c r="AM1639">
        <v>100</v>
      </c>
      <c r="AN1639">
        <v>900</v>
      </c>
      <c r="AO1639" t="s">
        <v>118</v>
      </c>
      <c r="AP1639">
        <v>118</v>
      </c>
      <c r="AQ1639">
        <v>40</v>
      </c>
      <c r="AR1639">
        <v>64</v>
      </c>
      <c r="AZ1639">
        <v>1200</v>
      </c>
      <c r="BA1639">
        <v>1</v>
      </c>
      <c r="BB1639" t="str">
        <f t="shared" si="123"/>
        <v xml:space="preserve">N35DC   </v>
      </c>
      <c r="BC1639">
        <v>1</v>
      </c>
      <c r="BE1639">
        <v>0</v>
      </c>
      <c r="BF1639">
        <v>0</v>
      </c>
      <c r="BG1639">
        <v>0</v>
      </c>
      <c r="BH1639">
        <v>950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>"17:51:37.851"</f>
        <v>17:51:37.851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119</v>
      </c>
      <c r="CQ1639">
        <v>341</v>
      </c>
      <c r="CR1639">
        <v>0</v>
      </c>
      <c r="CW1639">
        <v>148878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"10/21/2020 17:51:30.871"</f>
        <v>10/21/2020 17:51:30.871</v>
      </c>
      <c r="C1640" t="str">
        <f t="shared" si="121"/>
        <v>FFDFD3C0</v>
      </c>
      <c r="D1640" t="s">
        <v>128</v>
      </c>
      <c r="E1640">
        <v>9</v>
      </c>
      <c r="H1640">
        <v>257</v>
      </c>
      <c r="I1640" t="s">
        <v>129</v>
      </c>
      <c r="J1640" t="s">
        <v>126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"17:51:38.789"</f>
        <v>17:51:38.789</v>
      </c>
      <c r="T1640" t="str">
        <f>"17:51:38.589"</f>
        <v>17:51:38.589</v>
      </c>
      <c r="U1640" t="str">
        <f t="shared" si="119"/>
        <v>A3E2C2</v>
      </c>
      <c r="V1640">
        <v>0</v>
      </c>
      <c r="W1640">
        <v>0</v>
      </c>
      <c r="X1640">
        <v>1</v>
      </c>
      <c r="Z1640">
        <v>0</v>
      </c>
      <c r="AA1640">
        <v>10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1</v>
      </c>
      <c r="AH1640">
        <v>0</v>
      </c>
      <c r="AI1640" t="s">
        <v>732</v>
      </c>
      <c r="AJ1640">
        <v>30.354344999999999</v>
      </c>
      <c r="AK1640" t="s">
        <v>733</v>
      </c>
      <c r="AL1640">
        <v>-89.856470000000002</v>
      </c>
      <c r="AM1640">
        <v>100</v>
      </c>
      <c r="AN1640">
        <v>900</v>
      </c>
      <c r="AO1640" t="s">
        <v>118</v>
      </c>
      <c r="AP1640">
        <v>119</v>
      </c>
      <c r="AQ1640">
        <v>36</v>
      </c>
      <c r="AR1640">
        <v>64</v>
      </c>
      <c r="AZ1640">
        <v>1200</v>
      </c>
      <c r="BA1640">
        <v>1</v>
      </c>
      <c r="BB1640" t="str">
        <f t="shared" si="123"/>
        <v xml:space="preserve">N35DC   </v>
      </c>
      <c r="BC1640">
        <v>1</v>
      </c>
      <c r="BE1640">
        <v>0</v>
      </c>
      <c r="BF1640">
        <v>0</v>
      </c>
      <c r="BG1640">
        <v>0</v>
      </c>
      <c r="BH1640">
        <v>950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>"17:51:38.795"</f>
        <v>17:51:38.795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341</v>
      </c>
      <c r="CR1640">
        <v>0</v>
      </c>
      <c r="CW1640">
        <v>149573</v>
      </c>
      <c r="CY1640">
        <v>1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"10/21/2020 17:51:30.871"</f>
        <v>10/21/2020 17:51:30.871</v>
      </c>
      <c r="C1641" t="str">
        <f t="shared" si="121"/>
        <v>FFDFD3C0</v>
      </c>
      <c r="D1641" t="s">
        <v>124</v>
      </c>
      <c r="E1641">
        <v>2</v>
      </c>
      <c r="H1641">
        <v>14</v>
      </c>
      <c r="I1641" t="s">
        <v>125</v>
      </c>
      <c r="J1641" t="s">
        <v>126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"17:51:38.789"</f>
        <v>17:51:38.789</v>
      </c>
      <c r="T1641" t="str">
        <f>"17:51:38.589"</f>
        <v>17:51:38.589</v>
      </c>
      <c r="U1641" t="str">
        <f t="shared" si="119"/>
        <v>A3E2C2</v>
      </c>
      <c r="V1641">
        <v>0</v>
      </c>
      <c r="W1641">
        <v>0</v>
      </c>
      <c r="X1641">
        <v>1</v>
      </c>
      <c r="Z1641">
        <v>0</v>
      </c>
      <c r="AA1641">
        <v>10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1</v>
      </c>
      <c r="AH1641">
        <v>0</v>
      </c>
      <c r="AI1641" t="s">
        <v>732</v>
      </c>
      <c r="AJ1641">
        <v>30.354344999999999</v>
      </c>
      <c r="AK1641" t="s">
        <v>733</v>
      </c>
      <c r="AL1641">
        <v>-89.856470000000002</v>
      </c>
      <c r="AM1641">
        <v>100</v>
      </c>
      <c r="AN1641">
        <v>900</v>
      </c>
      <c r="AO1641" t="s">
        <v>118</v>
      </c>
      <c r="AP1641">
        <v>119</v>
      </c>
      <c r="AQ1641">
        <v>36</v>
      </c>
      <c r="AR1641">
        <v>64</v>
      </c>
      <c r="AZ1641">
        <v>1200</v>
      </c>
      <c r="BA1641">
        <v>1</v>
      </c>
      <c r="BB1641" t="str">
        <f t="shared" si="123"/>
        <v xml:space="preserve">N35DC   </v>
      </c>
      <c r="BC1641">
        <v>1</v>
      </c>
      <c r="BE1641">
        <v>0</v>
      </c>
      <c r="BF1641">
        <v>0</v>
      </c>
      <c r="BG1641">
        <v>0</v>
      </c>
      <c r="BH1641">
        <v>950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>"17:51:38.795"</f>
        <v>17:51:38.795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6</v>
      </c>
      <c r="CP1641" t="s">
        <v>119</v>
      </c>
      <c r="CQ1641">
        <v>341</v>
      </c>
      <c r="CR1641">
        <v>0</v>
      </c>
      <c r="CW1641">
        <v>149573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"10/21/2020 17:51:30.871"</f>
        <v>10/21/2020 17:51:30.871</v>
      </c>
      <c r="C1642" t="str">
        <f t="shared" si="121"/>
        <v>FFDFD3C0</v>
      </c>
      <c r="D1642" t="s">
        <v>113</v>
      </c>
      <c r="E1642">
        <v>4</v>
      </c>
      <c r="H1642">
        <v>162</v>
      </c>
      <c r="I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"17:51:38.789"</f>
        <v>17:51:38.789</v>
      </c>
      <c r="T1642" t="str">
        <f>"17:51:38.589"</f>
        <v>17:51:38.589</v>
      </c>
      <c r="U1642" t="str">
        <f t="shared" si="119"/>
        <v>A3E2C2</v>
      </c>
      <c r="V1642">
        <v>0</v>
      </c>
      <c r="W1642">
        <v>0</v>
      </c>
      <c r="X1642">
        <v>1</v>
      </c>
      <c r="Z1642">
        <v>0</v>
      </c>
      <c r="AA1642">
        <v>10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1</v>
      </c>
      <c r="AH1642">
        <v>0</v>
      </c>
      <c r="AI1642" t="s">
        <v>732</v>
      </c>
      <c r="AJ1642">
        <v>30.354344999999999</v>
      </c>
      <c r="AK1642" t="s">
        <v>733</v>
      </c>
      <c r="AL1642">
        <v>-89.856470000000002</v>
      </c>
      <c r="AM1642">
        <v>100</v>
      </c>
      <c r="AN1642">
        <v>900</v>
      </c>
      <c r="AO1642" t="s">
        <v>118</v>
      </c>
      <c r="AP1642">
        <v>119</v>
      </c>
      <c r="AQ1642">
        <v>36</v>
      </c>
      <c r="AR1642">
        <v>64</v>
      </c>
      <c r="AZ1642">
        <v>1200</v>
      </c>
      <c r="BA1642">
        <v>1</v>
      </c>
      <c r="BB1642" t="str">
        <f t="shared" si="123"/>
        <v xml:space="preserve">N35DC   </v>
      </c>
      <c r="BC1642">
        <v>1</v>
      </c>
      <c r="BE1642">
        <v>0</v>
      </c>
      <c r="BF1642">
        <v>0</v>
      </c>
      <c r="BG1642">
        <v>0</v>
      </c>
      <c r="BH1642">
        <v>950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"17:51:38.795"</f>
        <v>17:51:38.795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341</v>
      </c>
      <c r="CR1642">
        <v>0</v>
      </c>
      <c r="CW1642">
        <v>149573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"10/21/2020 17:51:30.871"</f>
        <v>10/21/2020 17:51:30.871</v>
      </c>
      <c r="C1643" t="str">
        <f t="shared" si="121"/>
        <v>FFDFD3C0</v>
      </c>
      <c r="D1643" t="s">
        <v>133</v>
      </c>
      <c r="E1643">
        <v>1</v>
      </c>
      <c r="F1643">
        <v>1001</v>
      </c>
      <c r="G1643" t="s">
        <v>114</v>
      </c>
      <c r="J1643" t="s">
        <v>134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"17:51:38.789"</f>
        <v>17:51:38.789</v>
      </c>
      <c r="T1643" t="str">
        <f>"17:51:38.589"</f>
        <v>17:51:38.589</v>
      </c>
      <c r="U1643" t="str">
        <f t="shared" si="119"/>
        <v>A3E2C2</v>
      </c>
      <c r="V1643">
        <v>0</v>
      </c>
      <c r="W1643">
        <v>0</v>
      </c>
      <c r="X1643">
        <v>1</v>
      </c>
      <c r="Z1643">
        <v>0</v>
      </c>
      <c r="AA1643">
        <v>10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1</v>
      </c>
      <c r="AH1643">
        <v>0</v>
      </c>
      <c r="AI1643" t="s">
        <v>732</v>
      </c>
      <c r="AJ1643">
        <v>30.354344999999999</v>
      </c>
      <c r="AK1643" t="s">
        <v>733</v>
      </c>
      <c r="AL1643">
        <v>-89.856470000000002</v>
      </c>
      <c r="AM1643">
        <v>100</v>
      </c>
      <c r="AN1643">
        <v>900</v>
      </c>
      <c r="AO1643" t="s">
        <v>118</v>
      </c>
      <c r="AP1643">
        <v>119</v>
      </c>
      <c r="AQ1643">
        <v>36</v>
      </c>
      <c r="AR1643">
        <v>64</v>
      </c>
      <c r="AZ1643">
        <v>1200</v>
      </c>
      <c r="BA1643">
        <v>1</v>
      </c>
      <c r="BB1643" t="str">
        <f t="shared" si="123"/>
        <v xml:space="preserve">N35DC   </v>
      </c>
      <c r="BC1643">
        <v>1</v>
      </c>
      <c r="BE1643">
        <v>0</v>
      </c>
      <c r="BF1643">
        <v>0</v>
      </c>
      <c r="BG1643">
        <v>0</v>
      </c>
      <c r="BH1643">
        <v>950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"17:51:38.795"</f>
        <v>17:51:38.795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119</v>
      </c>
      <c r="CQ1643">
        <v>341</v>
      </c>
      <c r="CR1643">
        <v>0</v>
      </c>
      <c r="CW1643">
        <v>149573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"10/21/2020 17:51:30.871"</f>
        <v>10/21/2020 17:51:30.871</v>
      </c>
      <c r="C1644" t="str">
        <f t="shared" si="121"/>
        <v>FFDFD3C0</v>
      </c>
      <c r="D1644" t="s">
        <v>130</v>
      </c>
      <c r="E1644">
        <v>3</v>
      </c>
      <c r="F1644">
        <v>2003</v>
      </c>
      <c r="G1644" t="s">
        <v>131</v>
      </c>
      <c r="J1644" t="s">
        <v>132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"17:51:38.789"</f>
        <v>17:51:38.789</v>
      </c>
      <c r="T1644" t="str">
        <f>"17:51:38.589"</f>
        <v>17:51:38.589</v>
      </c>
      <c r="U1644" t="str">
        <f t="shared" si="119"/>
        <v>A3E2C2</v>
      </c>
      <c r="V1644">
        <v>0</v>
      </c>
      <c r="W1644">
        <v>0</v>
      </c>
      <c r="X1644">
        <v>1</v>
      </c>
      <c r="Z1644">
        <v>0</v>
      </c>
      <c r="AA1644">
        <v>10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1</v>
      </c>
      <c r="AH1644">
        <v>0</v>
      </c>
      <c r="AI1644" t="s">
        <v>732</v>
      </c>
      <c r="AJ1644">
        <v>30.354344999999999</v>
      </c>
      <c r="AK1644" t="s">
        <v>733</v>
      </c>
      <c r="AL1644">
        <v>-89.856470000000002</v>
      </c>
      <c r="AM1644">
        <v>100</v>
      </c>
      <c r="AN1644">
        <v>900</v>
      </c>
      <c r="AO1644" t="s">
        <v>118</v>
      </c>
      <c r="AP1644">
        <v>119</v>
      </c>
      <c r="AQ1644">
        <v>36</v>
      </c>
      <c r="AR1644">
        <v>64</v>
      </c>
      <c r="AZ1644">
        <v>1200</v>
      </c>
      <c r="BA1644">
        <v>1</v>
      </c>
      <c r="BB1644" t="str">
        <f t="shared" si="123"/>
        <v xml:space="preserve">N35DC   </v>
      </c>
      <c r="BC1644">
        <v>1</v>
      </c>
      <c r="BE1644">
        <v>0</v>
      </c>
      <c r="BF1644">
        <v>0</v>
      </c>
      <c r="BG1644">
        <v>0</v>
      </c>
      <c r="BH1644">
        <v>950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"17:51:38.795"</f>
        <v>17:51:38.795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119</v>
      </c>
      <c r="CQ1644">
        <v>341</v>
      </c>
      <c r="CR1644">
        <v>0</v>
      </c>
      <c r="CW1644">
        <v>149573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"10/21/2020 17:51:33.934"</f>
        <v>10/21/2020 17:51:33.934</v>
      </c>
      <c r="C1645" t="str">
        <f t="shared" si="121"/>
        <v>FFDFD3C0</v>
      </c>
      <c r="D1645" t="s">
        <v>130</v>
      </c>
      <c r="E1645">
        <v>3</v>
      </c>
      <c r="F1645">
        <v>2003</v>
      </c>
      <c r="G1645" t="s">
        <v>131</v>
      </c>
      <c r="J1645" t="s">
        <v>132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"17:51:41.867"</f>
        <v>17:51:41.867</v>
      </c>
      <c r="T1645" t="str">
        <f>"17:51:41.567"</f>
        <v>17:51:41.567</v>
      </c>
      <c r="U1645" t="str">
        <f t="shared" si="119"/>
        <v>A3E2C2</v>
      </c>
      <c r="V1645">
        <v>0</v>
      </c>
      <c r="W1645">
        <v>0</v>
      </c>
      <c r="X1645">
        <v>1</v>
      </c>
      <c r="Z1645">
        <v>0</v>
      </c>
      <c r="AA1645">
        <v>10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1</v>
      </c>
      <c r="AH1645">
        <v>0</v>
      </c>
      <c r="AI1645" t="s">
        <v>734</v>
      </c>
      <c r="AJ1645">
        <v>30.354794999999999</v>
      </c>
      <c r="AK1645" t="s">
        <v>735</v>
      </c>
      <c r="AL1645">
        <v>-89.854538000000005</v>
      </c>
      <c r="AM1645">
        <v>100</v>
      </c>
      <c r="AN1645">
        <v>900</v>
      </c>
      <c r="AO1645" t="s">
        <v>118</v>
      </c>
      <c r="AP1645">
        <v>120</v>
      </c>
      <c r="AQ1645">
        <v>26</v>
      </c>
      <c r="AR1645">
        <v>192</v>
      </c>
      <c r="AZ1645">
        <v>1200</v>
      </c>
      <c r="BA1645">
        <v>1</v>
      </c>
      <c r="BB1645" t="str">
        <f t="shared" si="123"/>
        <v xml:space="preserve">N35DC   </v>
      </c>
      <c r="BC1645">
        <v>1</v>
      </c>
      <c r="BE1645">
        <v>0</v>
      </c>
      <c r="BF1645">
        <v>0</v>
      </c>
      <c r="BG1645">
        <v>0</v>
      </c>
      <c r="BH1645">
        <v>950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"17:51:41.870"</f>
        <v>17:51:41.870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6</v>
      </c>
      <c r="CP1645" t="s">
        <v>119</v>
      </c>
      <c r="CQ1645">
        <v>16</v>
      </c>
      <c r="CR1645">
        <v>0</v>
      </c>
      <c r="CW1645">
        <v>5808844</v>
      </c>
      <c r="CY1645">
        <v>1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"10/21/2020 17:51:33.934"</f>
        <v>10/21/2020 17:51:33.934</v>
      </c>
      <c r="C1646" t="str">
        <f t="shared" si="121"/>
        <v>FFDFD3C0</v>
      </c>
      <c r="D1646" t="s">
        <v>128</v>
      </c>
      <c r="E1646">
        <v>9</v>
      </c>
      <c r="H1646">
        <v>257</v>
      </c>
      <c r="I1646" t="s">
        <v>129</v>
      </c>
      <c r="J1646" t="s">
        <v>126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"17:51:41.867"</f>
        <v>17:51:41.867</v>
      </c>
      <c r="T1646" t="str">
        <f>"17:51:41.567"</f>
        <v>17:51:41.567</v>
      </c>
      <c r="U1646" t="str">
        <f t="shared" si="119"/>
        <v>A3E2C2</v>
      </c>
      <c r="V1646">
        <v>0</v>
      </c>
      <c r="W1646">
        <v>0</v>
      </c>
      <c r="X1646">
        <v>1</v>
      </c>
      <c r="Z1646">
        <v>0</v>
      </c>
      <c r="AA1646">
        <v>10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1</v>
      </c>
      <c r="AH1646">
        <v>0</v>
      </c>
      <c r="AI1646" t="s">
        <v>734</v>
      </c>
      <c r="AJ1646">
        <v>30.354794999999999</v>
      </c>
      <c r="AK1646" t="s">
        <v>735</v>
      </c>
      <c r="AL1646">
        <v>-89.854538000000005</v>
      </c>
      <c r="AM1646">
        <v>100</v>
      </c>
      <c r="AN1646">
        <v>900</v>
      </c>
      <c r="AO1646" t="s">
        <v>118</v>
      </c>
      <c r="AP1646">
        <v>120</v>
      </c>
      <c r="AQ1646">
        <v>26</v>
      </c>
      <c r="AR1646">
        <v>192</v>
      </c>
      <c r="AZ1646">
        <v>1200</v>
      </c>
      <c r="BA1646">
        <v>1</v>
      </c>
      <c r="BB1646" t="str">
        <f t="shared" si="123"/>
        <v xml:space="preserve">N35DC   </v>
      </c>
      <c r="BC1646">
        <v>1</v>
      </c>
      <c r="BE1646">
        <v>0</v>
      </c>
      <c r="BF1646">
        <v>0</v>
      </c>
      <c r="BG1646">
        <v>0</v>
      </c>
      <c r="BH1646">
        <v>950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"17:51:41.870"</f>
        <v>17:51:41.870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16</v>
      </c>
      <c r="CR1646">
        <v>0</v>
      </c>
      <c r="CW1646">
        <v>5808844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"10/21/2020 17:51:33.934"</f>
        <v>10/21/2020 17:51:33.934</v>
      </c>
      <c r="C1647" t="str">
        <f t="shared" si="121"/>
        <v>FFDFD3C0</v>
      </c>
      <c r="D1647" t="s">
        <v>133</v>
      </c>
      <c r="E1647">
        <v>1</v>
      </c>
      <c r="F1647">
        <v>1001</v>
      </c>
      <c r="G1647" t="s">
        <v>114</v>
      </c>
      <c r="J1647" t="s">
        <v>134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"17:51:41.867"</f>
        <v>17:51:41.867</v>
      </c>
      <c r="T1647" t="str">
        <f>"17:51:41.567"</f>
        <v>17:51:41.567</v>
      </c>
      <c r="U1647" t="str">
        <f t="shared" si="119"/>
        <v>A3E2C2</v>
      </c>
      <c r="V1647">
        <v>0</v>
      </c>
      <c r="W1647">
        <v>0</v>
      </c>
      <c r="X1647">
        <v>1</v>
      </c>
      <c r="Z1647">
        <v>0</v>
      </c>
      <c r="AA1647">
        <v>10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1</v>
      </c>
      <c r="AH1647">
        <v>0</v>
      </c>
      <c r="AI1647" t="s">
        <v>734</v>
      </c>
      <c r="AJ1647">
        <v>30.354794999999999</v>
      </c>
      <c r="AK1647" t="s">
        <v>735</v>
      </c>
      <c r="AL1647">
        <v>-89.854538000000005</v>
      </c>
      <c r="AM1647">
        <v>100</v>
      </c>
      <c r="AN1647">
        <v>900</v>
      </c>
      <c r="AO1647" t="s">
        <v>118</v>
      </c>
      <c r="AP1647">
        <v>120</v>
      </c>
      <c r="AQ1647">
        <v>26</v>
      </c>
      <c r="AR1647">
        <v>192</v>
      </c>
      <c r="AZ1647">
        <v>1200</v>
      </c>
      <c r="BA1647">
        <v>1</v>
      </c>
      <c r="BB1647" t="str">
        <f t="shared" si="123"/>
        <v xml:space="preserve">N35DC   </v>
      </c>
      <c r="BC1647">
        <v>1</v>
      </c>
      <c r="BE1647">
        <v>0</v>
      </c>
      <c r="BF1647">
        <v>0</v>
      </c>
      <c r="BG1647">
        <v>0</v>
      </c>
      <c r="BH1647">
        <v>950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>"17:51:41.870"</f>
        <v>17:51:41.870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16</v>
      </c>
      <c r="CR1647">
        <v>0</v>
      </c>
      <c r="CW1647">
        <v>5808844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"10/21/2020 17:51:33.934"</f>
        <v>10/21/2020 17:51:33.934</v>
      </c>
      <c r="C1648" t="str">
        <f t="shared" si="121"/>
        <v>FFDFD3C0</v>
      </c>
      <c r="D1648" t="s">
        <v>124</v>
      </c>
      <c r="E1648">
        <v>2</v>
      </c>
      <c r="H1648">
        <v>14</v>
      </c>
      <c r="I1648" t="s">
        <v>125</v>
      </c>
      <c r="J1648" t="s">
        <v>126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"17:51:41.867"</f>
        <v>17:51:41.867</v>
      </c>
      <c r="T1648" t="str">
        <f>"17:51:41.567"</f>
        <v>17:51:41.567</v>
      </c>
      <c r="U1648" t="str">
        <f t="shared" si="119"/>
        <v>A3E2C2</v>
      </c>
      <c r="V1648">
        <v>0</v>
      </c>
      <c r="W1648">
        <v>0</v>
      </c>
      <c r="X1648">
        <v>1</v>
      </c>
      <c r="Z1648">
        <v>0</v>
      </c>
      <c r="AA1648">
        <v>10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1</v>
      </c>
      <c r="AH1648">
        <v>0</v>
      </c>
      <c r="AI1648" t="s">
        <v>734</v>
      </c>
      <c r="AJ1648">
        <v>30.354794999999999</v>
      </c>
      <c r="AK1648" t="s">
        <v>735</v>
      </c>
      <c r="AL1648">
        <v>-89.854538000000005</v>
      </c>
      <c r="AM1648">
        <v>100</v>
      </c>
      <c r="AN1648">
        <v>900</v>
      </c>
      <c r="AO1648" t="s">
        <v>118</v>
      </c>
      <c r="AP1648">
        <v>120</v>
      </c>
      <c r="AQ1648">
        <v>26</v>
      </c>
      <c r="AR1648">
        <v>192</v>
      </c>
      <c r="AZ1648">
        <v>1200</v>
      </c>
      <c r="BA1648">
        <v>1</v>
      </c>
      <c r="BB1648" t="str">
        <f t="shared" si="123"/>
        <v xml:space="preserve">N35DC   </v>
      </c>
      <c r="BC1648">
        <v>1</v>
      </c>
      <c r="BE1648">
        <v>0</v>
      </c>
      <c r="BF1648">
        <v>0</v>
      </c>
      <c r="BG1648">
        <v>0</v>
      </c>
      <c r="BH1648">
        <v>950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>"17:51:41.870"</f>
        <v>17:51:41.870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16</v>
      </c>
      <c r="CR1648">
        <v>0</v>
      </c>
      <c r="CW1648">
        <v>5808844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"10/21/2020 17:51:33.934"</f>
        <v>10/21/2020 17:51:33.934</v>
      </c>
      <c r="C1649" t="str">
        <f t="shared" si="121"/>
        <v>FFDFD3C0</v>
      </c>
      <c r="D1649" t="s">
        <v>113</v>
      </c>
      <c r="E1649">
        <v>4</v>
      </c>
      <c r="H1649">
        <v>162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"17:51:41.867"</f>
        <v>17:51:41.867</v>
      </c>
      <c r="T1649" t="str">
        <f>"17:51:41.567"</f>
        <v>17:51:41.567</v>
      </c>
      <c r="U1649" t="str">
        <f t="shared" si="119"/>
        <v>A3E2C2</v>
      </c>
      <c r="V1649">
        <v>0</v>
      </c>
      <c r="W1649">
        <v>0</v>
      </c>
      <c r="X1649">
        <v>1</v>
      </c>
      <c r="Z1649">
        <v>0</v>
      </c>
      <c r="AA1649">
        <v>10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1</v>
      </c>
      <c r="AH1649">
        <v>0</v>
      </c>
      <c r="AI1649" t="s">
        <v>734</v>
      </c>
      <c r="AJ1649">
        <v>30.354794999999999</v>
      </c>
      <c r="AK1649" t="s">
        <v>735</v>
      </c>
      <c r="AL1649">
        <v>-89.854538000000005</v>
      </c>
      <c r="AM1649">
        <v>100</v>
      </c>
      <c r="AN1649">
        <v>900</v>
      </c>
      <c r="AO1649" t="s">
        <v>118</v>
      </c>
      <c r="AP1649">
        <v>120</v>
      </c>
      <c r="AQ1649">
        <v>26</v>
      </c>
      <c r="AR1649">
        <v>192</v>
      </c>
      <c r="AZ1649">
        <v>1200</v>
      </c>
      <c r="BA1649">
        <v>1</v>
      </c>
      <c r="BB1649" t="str">
        <f t="shared" si="123"/>
        <v xml:space="preserve">N35DC   </v>
      </c>
      <c r="BC1649">
        <v>1</v>
      </c>
      <c r="BE1649">
        <v>0</v>
      </c>
      <c r="BF1649">
        <v>0</v>
      </c>
      <c r="BG1649">
        <v>0</v>
      </c>
      <c r="BH1649">
        <v>950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>"17:51:41.870"</f>
        <v>17:51:41.870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16</v>
      </c>
      <c r="CR1649">
        <v>0</v>
      </c>
      <c r="CW1649">
        <v>5808844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"10/21/2020 17:51:35.082"</f>
        <v>10/21/2020 17:51:35.082</v>
      </c>
      <c r="C1650" t="str">
        <f t="shared" si="121"/>
        <v>FFDFD3C0</v>
      </c>
      <c r="D1650" t="s">
        <v>124</v>
      </c>
      <c r="E1650">
        <v>2</v>
      </c>
      <c r="H1650">
        <v>14</v>
      </c>
      <c r="I1650" t="s">
        <v>125</v>
      </c>
      <c r="J1650" t="s">
        <v>126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"17:51:42.992"</f>
        <v>17:51:42.992</v>
      </c>
      <c r="T1650" t="str">
        <f>"17:51:42.592"</f>
        <v>17:51:42.592</v>
      </c>
      <c r="U1650" t="str">
        <f t="shared" si="119"/>
        <v>A3E2C2</v>
      </c>
      <c r="V1650">
        <v>0</v>
      </c>
      <c r="W1650">
        <v>0</v>
      </c>
      <c r="X1650">
        <v>1</v>
      </c>
      <c r="Z1650">
        <v>0</v>
      </c>
      <c r="AA1650">
        <v>10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1</v>
      </c>
      <c r="AH1650">
        <v>0</v>
      </c>
      <c r="AI1650" t="s">
        <v>736</v>
      </c>
      <c r="AJ1650">
        <v>30.354903</v>
      </c>
      <c r="AK1650" t="s">
        <v>737</v>
      </c>
      <c r="AL1650">
        <v>-89.853830000000002</v>
      </c>
      <c r="AM1650">
        <v>100</v>
      </c>
      <c r="AN1650">
        <v>900</v>
      </c>
      <c r="AO1650" t="s">
        <v>118</v>
      </c>
      <c r="AP1650">
        <v>120</v>
      </c>
      <c r="AQ1650">
        <v>24</v>
      </c>
      <c r="AR1650">
        <v>192</v>
      </c>
      <c r="AZ1650">
        <v>1200</v>
      </c>
      <c r="BA1650">
        <v>1</v>
      </c>
      <c r="BB1650" t="str">
        <f t="shared" si="123"/>
        <v xml:space="preserve">N35DC   </v>
      </c>
      <c r="BC1650">
        <v>1</v>
      </c>
      <c r="BE1650">
        <v>0</v>
      </c>
      <c r="BF1650">
        <v>0</v>
      </c>
      <c r="BG1650">
        <v>0</v>
      </c>
      <c r="BH1650">
        <v>950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>"17:51:42.995"</f>
        <v>17:51:42.995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6</v>
      </c>
      <c r="CP1650" t="s">
        <v>119</v>
      </c>
      <c r="CQ1650">
        <v>16</v>
      </c>
      <c r="CR1650">
        <v>0</v>
      </c>
      <c r="CW1650">
        <v>5809667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"10/21/2020 17:51:35.082"</f>
        <v>10/21/2020 17:51:35.082</v>
      </c>
      <c r="C1651" t="str">
        <f t="shared" si="121"/>
        <v>FFDFD3C0</v>
      </c>
      <c r="D1651" t="s">
        <v>113</v>
      </c>
      <c r="E1651">
        <v>4</v>
      </c>
      <c r="H1651">
        <v>162</v>
      </c>
      <c r="I1651" t="s">
        <v>114</v>
      </c>
      <c r="J1651" t="s">
        <v>115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"17:51:42.992"</f>
        <v>17:51:42.992</v>
      </c>
      <c r="T1651" t="str">
        <f>"17:51:42.592"</f>
        <v>17:51:42.592</v>
      </c>
      <c r="U1651" t="str">
        <f t="shared" si="119"/>
        <v>A3E2C2</v>
      </c>
      <c r="V1651">
        <v>0</v>
      </c>
      <c r="W1651">
        <v>0</v>
      </c>
      <c r="X1651">
        <v>1</v>
      </c>
      <c r="Z1651">
        <v>0</v>
      </c>
      <c r="AA1651">
        <v>10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1</v>
      </c>
      <c r="AH1651">
        <v>0</v>
      </c>
      <c r="AI1651" t="s">
        <v>736</v>
      </c>
      <c r="AJ1651">
        <v>30.354903</v>
      </c>
      <c r="AK1651" t="s">
        <v>737</v>
      </c>
      <c r="AL1651">
        <v>-89.853830000000002</v>
      </c>
      <c r="AM1651">
        <v>100</v>
      </c>
      <c r="AN1651">
        <v>900</v>
      </c>
      <c r="AO1651" t="s">
        <v>118</v>
      </c>
      <c r="AP1651">
        <v>120</v>
      </c>
      <c r="AQ1651">
        <v>24</v>
      </c>
      <c r="AR1651">
        <v>192</v>
      </c>
      <c r="AZ1651">
        <v>1200</v>
      </c>
      <c r="BA1651">
        <v>1</v>
      </c>
      <c r="BB1651" t="str">
        <f t="shared" si="123"/>
        <v xml:space="preserve">N35DC   </v>
      </c>
      <c r="BC1651">
        <v>1</v>
      </c>
      <c r="BE1651">
        <v>0</v>
      </c>
      <c r="BF1651">
        <v>0</v>
      </c>
      <c r="BG1651">
        <v>0</v>
      </c>
      <c r="BH1651">
        <v>950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>"17:51:42.995"</f>
        <v>17:51:42.995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6</v>
      </c>
      <c r="CP1651" t="s">
        <v>119</v>
      </c>
      <c r="CQ1651">
        <v>16</v>
      </c>
      <c r="CR1651">
        <v>0</v>
      </c>
      <c r="CW1651">
        <v>5809667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"10/21/2020 17:51:35.082"</f>
        <v>10/21/2020 17:51:35.082</v>
      </c>
      <c r="C1652" t="str">
        <f t="shared" si="121"/>
        <v>FFDFD3C0</v>
      </c>
      <c r="D1652" t="s">
        <v>130</v>
      </c>
      <c r="E1652">
        <v>3</v>
      </c>
      <c r="F1652">
        <v>2003</v>
      </c>
      <c r="G1652" t="s">
        <v>131</v>
      </c>
      <c r="J1652" t="s">
        <v>132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"17:51:42.992"</f>
        <v>17:51:42.992</v>
      </c>
      <c r="T1652" t="str">
        <f>"17:51:42.592"</f>
        <v>17:51:42.592</v>
      </c>
      <c r="U1652" t="str">
        <f t="shared" si="119"/>
        <v>A3E2C2</v>
      </c>
      <c r="V1652">
        <v>0</v>
      </c>
      <c r="W1652">
        <v>0</v>
      </c>
      <c r="X1652">
        <v>1</v>
      </c>
      <c r="Z1652">
        <v>0</v>
      </c>
      <c r="AA1652">
        <v>10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1</v>
      </c>
      <c r="AH1652">
        <v>0</v>
      </c>
      <c r="AI1652" t="s">
        <v>736</v>
      </c>
      <c r="AJ1652">
        <v>30.354903</v>
      </c>
      <c r="AK1652" t="s">
        <v>737</v>
      </c>
      <c r="AL1652">
        <v>-89.853830000000002</v>
      </c>
      <c r="AM1652">
        <v>100</v>
      </c>
      <c r="AN1652">
        <v>900</v>
      </c>
      <c r="AO1652" t="s">
        <v>118</v>
      </c>
      <c r="AP1652">
        <v>120</v>
      </c>
      <c r="AQ1652">
        <v>24</v>
      </c>
      <c r="AR1652">
        <v>192</v>
      </c>
      <c r="AZ1652">
        <v>1200</v>
      </c>
      <c r="BA1652">
        <v>1</v>
      </c>
      <c r="BB1652" t="str">
        <f t="shared" si="123"/>
        <v xml:space="preserve">N35DC   </v>
      </c>
      <c r="BC1652">
        <v>1</v>
      </c>
      <c r="BE1652">
        <v>0</v>
      </c>
      <c r="BF1652">
        <v>0</v>
      </c>
      <c r="BG1652">
        <v>0</v>
      </c>
      <c r="BH1652">
        <v>950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>"17:51:42.995"</f>
        <v>17:51:42.995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6</v>
      </c>
      <c r="CP1652" t="s">
        <v>119</v>
      </c>
      <c r="CQ1652">
        <v>16</v>
      </c>
      <c r="CR1652">
        <v>0</v>
      </c>
      <c r="CW1652">
        <v>5809667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"10/21/2020 17:51:35.082"</f>
        <v>10/21/2020 17:51:35.082</v>
      </c>
      <c r="C1653" t="str">
        <f t="shared" si="121"/>
        <v>FFDFD3C0</v>
      </c>
      <c r="D1653" t="s">
        <v>128</v>
      </c>
      <c r="E1653">
        <v>9</v>
      </c>
      <c r="H1653">
        <v>257</v>
      </c>
      <c r="I1653" t="s">
        <v>129</v>
      </c>
      <c r="J1653" t="s">
        <v>126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"17:51:42.992"</f>
        <v>17:51:42.992</v>
      </c>
      <c r="T1653" t="str">
        <f>"17:51:42.592"</f>
        <v>17:51:42.592</v>
      </c>
      <c r="U1653" t="str">
        <f t="shared" si="119"/>
        <v>A3E2C2</v>
      </c>
      <c r="V1653">
        <v>0</v>
      </c>
      <c r="W1653">
        <v>0</v>
      </c>
      <c r="X1653">
        <v>1</v>
      </c>
      <c r="Z1653">
        <v>0</v>
      </c>
      <c r="AA1653">
        <v>10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1</v>
      </c>
      <c r="AH1653">
        <v>0</v>
      </c>
      <c r="AI1653" t="s">
        <v>736</v>
      </c>
      <c r="AJ1653">
        <v>30.354903</v>
      </c>
      <c r="AK1653" t="s">
        <v>737</v>
      </c>
      <c r="AL1653">
        <v>-89.853830000000002</v>
      </c>
      <c r="AM1653">
        <v>100</v>
      </c>
      <c r="AN1653">
        <v>900</v>
      </c>
      <c r="AO1653" t="s">
        <v>118</v>
      </c>
      <c r="AP1653">
        <v>120</v>
      </c>
      <c r="AQ1653">
        <v>24</v>
      </c>
      <c r="AR1653">
        <v>192</v>
      </c>
      <c r="AZ1653">
        <v>1200</v>
      </c>
      <c r="BA1653">
        <v>1</v>
      </c>
      <c r="BB1653" t="str">
        <f t="shared" si="123"/>
        <v xml:space="preserve">N35DC   </v>
      </c>
      <c r="BC1653">
        <v>1</v>
      </c>
      <c r="BE1653">
        <v>0</v>
      </c>
      <c r="BF1653">
        <v>0</v>
      </c>
      <c r="BG1653">
        <v>0</v>
      </c>
      <c r="BH1653">
        <v>950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>"17:51:42.995"</f>
        <v>17:51:42.995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6</v>
      </c>
      <c r="CP1653" t="s">
        <v>119</v>
      </c>
      <c r="CQ1653">
        <v>16</v>
      </c>
      <c r="CR1653">
        <v>0</v>
      </c>
      <c r="CW1653">
        <v>5809667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"10/21/2020 17:51:35.082"</f>
        <v>10/21/2020 17:51:35.082</v>
      </c>
      <c r="C1654" t="str">
        <f t="shared" si="121"/>
        <v>FFDFD3C0</v>
      </c>
      <c r="D1654" t="s">
        <v>133</v>
      </c>
      <c r="E1654">
        <v>1</v>
      </c>
      <c r="F1654">
        <v>1001</v>
      </c>
      <c r="G1654" t="s">
        <v>114</v>
      </c>
      <c r="J1654" t="s">
        <v>134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"17:51:42.992"</f>
        <v>17:51:42.992</v>
      </c>
      <c r="T1654" t="str">
        <f>"17:51:42.592"</f>
        <v>17:51:42.592</v>
      </c>
      <c r="U1654" t="str">
        <f t="shared" si="119"/>
        <v>A3E2C2</v>
      </c>
      <c r="V1654">
        <v>0</v>
      </c>
      <c r="W1654">
        <v>0</v>
      </c>
      <c r="X1654">
        <v>1</v>
      </c>
      <c r="Z1654">
        <v>0</v>
      </c>
      <c r="AA1654">
        <v>10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1</v>
      </c>
      <c r="AH1654">
        <v>0</v>
      </c>
      <c r="AI1654" t="s">
        <v>736</v>
      </c>
      <c r="AJ1654">
        <v>30.354903</v>
      </c>
      <c r="AK1654" t="s">
        <v>737</v>
      </c>
      <c r="AL1654">
        <v>-89.853830000000002</v>
      </c>
      <c r="AM1654">
        <v>100</v>
      </c>
      <c r="AN1654">
        <v>900</v>
      </c>
      <c r="AO1654" t="s">
        <v>118</v>
      </c>
      <c r="AP1654">
        <v>120</v>
      </c>
      <c r="AQ1654">
        <v>24</v>
      </c>
      <c r="AR1654">
        <v>192</v>
      </c>
      <c r="AZ1654">
        <v>1200</v>
      </c>
      <c r="BA1654">
        <v>1</v>
      </c>
      <c r="BB1654" t="str">
        <f t="shared" si="123"/>
        <v xml:space="preserve">N35DC   </v>
      </c>
      <c r="BC1654">
        <v>1</v>
      </c>
      <c r="BE1654">
        <v>0</v>
      </c>
      <c r="BF1654">
        <v>0</v>
      </c>
      <c r="BG1654">
        <v>0</v>
      </c>
      <c r="BH1654">
        <v>950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>"17:51:42.995"</f>
        <v>17:51:42.995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119</v>
      </c>
      <c r="CQ1654">
        <v>16</v>
      </c>
      <c r="CR1654">
        <v>0</v>
      </c>
      <c r="CW1654">
        <v>5809667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"10/21/2020 17:51:36.108"</f>
        <v>10/21/2020 17:51:36.108</v>
      </c>
      <c r="C1655" t="str">
        <f t="shared" si="121"/>
        <v>FFDFD3C0</v>
      </c>
      <c r="D1655" t="s">
        <v>130</v>
      </c>
      <c r="E1655">
        <v>3</v>
      </c>
      <c r="F1655">
        <v>2003</v>
      </c>
      <c r="G1655" t="s">
        <v>131</v>
      </c>
      <c r="J1655" t="s">
        <v>132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"17:51:44.055"</f>
        <v>17:51:44.055</v>
      </c>
      <c r="T1655" t="str">
        <f>"17:51:43.655"</f>
        <v>17:51:43.655</v>
      </c>
      <c r="U1655" t="str">
        <f t="shared" si="119"/>
        <v>A3E2C2</v>
      </c>
      <c r="V1655">
        <v>0</v>
      </c>
      <c r="W1655">
        <v>0</v>
      </c>
      <c r="X1655">
        <v>1</v>
      </c>
      <c r="Z1655">
        <v>0</v>
      </c>
      <c r="AA1655">
        <v>10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1</v>
      </c>
      <c r="AH1655">
        <v>0</v>
      </c>
      <c r="AI1655" t="s">
        <v>738</v>
      </c>
      <c r="AJ1655">
        <v>30.354989</v>
      </c>
      <c r="AK1655" t="s">
        <v>739</v>
      </c>
      <c r="AL1655">
        <v>-89.853144</v>
      </c>
      <c r="AM1655">
        <v>100</v>
      </c>
      <c r="AN1655">
        <v>900</v>
      </c>
      <c r="AO1655" t="s">
        <v>118</v>
      </c>
      <c r="AP1655">
        <v>120</v>
      </c>
      <c r="AQ1655">
        <v>22</v>
      </c>
      <c r="AR1655">
        <v>192</v>
      </c>
      <c r="AZ1655">
        <v>1200</v>
      </c>
      <c r="BA1655">
        <v>1</v>
      </c>
      <c r="BB1655" t="str">
        <f t="shared" si="123"/>
        <v xml:space="preserve">N35DC   </v>
      </c>
      <c r="BC1655">
        <v>1</v>
      </c>
      <c r="BE1655">
        <v>0</v>
      </c>
      <c r="BF1655">
        <v>0</v>
      </c>
      <c r="BG1655">
        <v>0</v>
      </c>
      <c r="BH1655">
        <v>950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>"17:51:44.060"</f>
        <v>17:51:44.060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6</v>
      </c>
      <c r="CP1655" t="s">
        <v>119</v>
      </c>
      <c r="CQ1655">
        <v>341</v>
      </c>
      <c r="CR1655">
        <v>0</v>
      </c>
      <c r="CW1655">
        <v>153368</v>
      </c>
      <c r="CY1655">
        <v>1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"10/21/2020 17:51:36.108"</f>
        <v>10/21/2020 17:51:36.108</v>
      </c>
      <c r="C1656" t="str">
        <f t="shared" si="121"/>
        <v>FFDFD3C0</v>
      </c>
      <c r="D1656" t="s">
        <v>128</v>
      </c>
      <c r="E1656">
        <v>9</v>
      </c>
      <c r="H1656">
        <v>257</v>
      </c>
      <c r="I1656" t="s">
        <v>129</v>
      </c>
      <c r="J1656" t="s">
        <v>126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"17:51:44.055"</f>
        <v>17:51:44.055</v>
      </c>
      <c r="T1656" t="str">
        <f>"17:51:43.655"</f>
        <v>17:51:43.655</v>
      </c>
      <c r="U1656" t="str">
        <f t="shared" si="119"/>
        <v>A3E2C2</v>
      </c>
      <c r="V1656">
        <v>0</v>
      </c>
      <c r="W1656">
        <v>0</v>
      </c>
      <c r="X1656">
        <v>1</v>
      </c>
      <c r="Z1656">
        <v>0</v>
      </c>
      <c r="AA1656">
        <v>10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1</v>
      </c>
      <c r="AH1656">
        <v>0</v>
      </c>
      <c r="AI1656" t="s">
        <v>738</v>
      </c>
      <c r="AJ1656">
        <v>30.354989</v>
      </c>
      <c r="AK1656" t="s">
        <v>739</v>
      </c>
      <c r="AL1656">
        <v>-89.853144</v>
      </c>
      <c r="AM1656">
        <v>100</v>
      </c>
      <c r="AN1656">
        <v>900</v>
      </c>
      <c r="AO1656" t="s">
        <v>118</v>
      </c>
      <c r="AP1656">
        <v>120</v>
      </c>
      <c r="AQ1656">
        <v>22</v>
      </c>
      <c r="AR1656">
        <v>192</v>
      </c>
      <c r="AZ1656">
        <v>1200</v>
      </c>
      <c r="BA1656">
        <v>1</v>
      </c>
      <c r="BB1656" t="str">
        <f t="shared" si="123"/>
        <v xml:space="preserve">N35DC   </v>
      </c>
      <c r="BC1656">
        <v>1</v>
      </c>
      <c r="BE1656">
        <v>0</v>
      </c>
      <c r="BF1656">
        <v>0</v>
      </c>
      <c r="BG1656">
        <v>0</v>
      </c>
      <c r="BH1656">
        <v>950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>"17:51:44.060"</f>
        <v>17:51:44.060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6</v>
      </c>
      <c r="CP1656" t="s">
        <v>119</v>
      </c>
      <c r="CQ1656">
        <v>341</v>
      </c>
      <c r="CR1656">
        <v>0</v>
      </c>
      <c r="CW1656">
        <v>153368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"10/21/2020 17:51:36.108"</f>
        <v>10/21/2020 17:51:36.108</v>
      </c>
      <c r="C1657" t="str">
        <f t="shared" si="121"/>
        <v>FFDFD3C0</v>
      </c>
      <c r="D1657" t="s">
        <v>133</v>
      </c>
      <c r="E1657">
        <v>1</v>
      </c>
      <c r="F1657">
        <v>1001</v>
      </c>
      <c r="G1657" t="s">
        <v>114</v>
      </c>
      <c r="J1657" t="s">
        <v>134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"17:51:44.055"</f>
        <v>17:51:44.055</v>
      </c>
      <c r="T1657" t="str">
        <f>"17:51:43.655"</f>
        <v>17:51:43.655</v>
      </c>
      <c r="U1657" t="str">
        <f t="shared" si="119"/>
        <v>A3E2C2</v>
      </c>
      <c r="V1657">
        <v>0</v>
      </c>
      <c r="W1657">
        <v>0</v>
      </c>
      <c r="X1657">
        <v>1</v>
      </c>
      <c r="Z1657">
        <v>0</v>
      </c>
      <c r="AA1657">
        <v>10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1</v>
      </c>
      <c r="AH1657">
        <v>0</v>
      </c>
      <c r="AI1657" t="s">
        <v>738</v>
      </c>
      <c r="AJ1657">
        <v>30.354989</v>
      </c>
      <c r="AK1657" t="s">
        <v>739</v>
      </c>
      <c r="AL1657">
        <v>-89.853144</v>
      </c>
      <c r="AM1657">
        <v>100</v>
      </c>
      <c r="AN1657">
        <v>900</v>
      </c>
      <c r="AO1657" t="s">
        <v>118</v>
      </c>
      <c r="AP1657">
        <v>120</v>
      </c>
      <c r="AQ1657">
        <v>22</v>
      </c>
      <c r="AR1657">
        <v>192</v>
      </c>
      <c r="AZ1657">
        <v>1200</v>
      </c>
      <c r="BA1657">
        <v>1</v>
      </c>
      <c r="BB1657" t="str">
        <f t="shared" si="123"/>
        <v xml:space="preserve">N35DC   </v>
      </c>
      <c r="BC1657">
        <v>1</v>
      </c>
      <c r="BE1657">
        <v>0</v>
      </c>
      <c r="BF1657">
        <v>0</v>
      </c>
      <c r="BG1657">
        <v>0</v>
      </c>
      <c r="BH1657">
        <v>950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>"17:51:44.060"</f>
        <v>17:51:44.060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6</v>
      </c>
      <c r="CP1657" t="s">
        <v>119</v>
      </c>
      <c r="CQ1657">
        <v>341</v>
      </c>
      <c r="CR1657">
        <v>0</v>
      </c>
      <c r="CW1657">
        <v>153368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"10/21/2020 17:51:36.108"</f>
        <v>10/21/2020 17:51:36.108</v>
      </c>
      <c r="C1658" t="str">
        <f t="shared" si="121"/>
        <v>FFDFD3C0</v>
      </c>
      <c r="D1658" t="s">
        <v>124</v>
      </c>
      <c r="E1658">
        <v>2</v>
      </c>
      <c r="H1658">
        <v>14</v>
      </c>
      <c r="I1658" t="s">
        <v>125</v>
      </c>
      <c r="J1658" t="s">
        <v>126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"17:51:44.055"</f>
        <v>17:51:44.055</v>
      </c>
      <c r="T1658" t="str">
        <f>"17:51:43.655"</f>
        <v>17:51:43.655</v>
      </c>
      <c r="U1658" t="str">
        <f t="shared" si="119"/>
        <v>A3E2C2</v>
      </c>
      <c r="V1658">
        <v>0</v>
      </c>
      <c r="W1658">
        <v>0</v>
      </c>
      <c r="X1658">
        <v>1</v>
      </c>
      <c r="Z1658">
        <v>0</v>
      </c>
      <c r="AA1658">
        <v>10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1</v>
      </c>
      <c r="AH1658">
        <v>0</v>
      </c>
      <c r="AI1658" t="s">
        <v>738</v>
      </c>
      <c r="AJ1658">
        <v>30.354989</v>
      </c>
      <c r="AK1658" t="s">
        <v>739</v>
      </c>
      <c r="AL1658">
        <v>-89.853144</v>
      </c>
      <c r="AM1658">
        <v>100</v>
      </c>
      <c r="AN1658">
        <v>900</v>
      </c>
      <c r="AO1658" t="s">
        <v>118</v>
      </c>
      <c r="AP1658">
        <v>120</v>
      </c>
      <c r="AQ1658">
        <v>22</v>
      </c>
      <c r="AR1658">
        <v>192</v>
      </c>
      <c r="AZ1658">
        <v>1200</v>
      </c>
      <c r="BA1658">
        <v>1</v>
      </c>
      <c r="BB1658" t="str">
        <f t="shared" si="123"/>
        <v xml:space="preserve">N35DC   </v>
      </c>
      <c r="BC1658">
        <v>1</v>
      </c>
      <c r="BE1658">
        <v>0</v>
      </c>
      <c r="BF1658">
        <v>0</v>
      </c>
      <c r="BG1658">
        <v>0</v>
      </c>
      <c r="BH1658">
        <v>950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>"17:51:44.060"</f>
        <v>17:51:44.060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6</v>
      </c>
      <c r="CP1658" t="s">
        <v>119</v>
      </c>
      <c r="CQ1658">
        <v>341</v>
      </c>
      <c r="CR1658">
        <v>0</v>
      </c>
      <c r="CW1658">
        <v>153368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"10/21/2020 17:51:36.108"</f>
        <v>10/21/2020 17:51:36.108</v>
      </c>
      <c r="C1659" t="str">
        <f t="shared" si="121"/>
        <v>FFDFD3C0</v>
      </c>
      <c r="D1659" t="s">
        <v>113</v>
      </c>
      <c r="E1659">
        <v>4</v>
      </c>
      <c r="H1659">
        <v>162</v>
      </c>
      <c r="I1659" t="s">
        <v>114</v>
      </c>
      <c r="J1659" t="s">
        <v>115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"17:51:44.055"</f>
        <v>17:51:44.055</v>
      </c>
      <c r="T1659" t="str">
        <f>"17:51:43.655"</f>
        <v>17:51:43.655</v>
      </c>
      <c r="U1659" t="str">
        <f t="shared" si="119"/>
        <v>A3E2C2</v>
      </c>
      <c r="V1659">
        <v>0</v>
      </c>
      <c r="W1659">
        <v>0</v>
      </c>
      <c r="X1659">
        <v>1</v>
      </c>
      <c r="Z1659">
        <v>0</v>
      </c>
      <c r="AA1659">
        <v>10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1</v>
      </c>
      <c r="AH1659">
        <v>0</v>
      </c>
      <c r="AI1659" t="s">
        <v>738</v>
      </c>
      <c r="AJ1659">
        <v>30.354989</v>
      </c>
      <c r="AK1659" t="s">
        <v>739</v>
      </c>
      <c r="AL1659">
        <v>-89.853144</v>
      </c>
      <c r="AM1659">
        <v>100</v>
      </c>
      <c r="AN1659">
        <v>900</v>
      </c>
      <c r="AO1659" t="s">
        <v>118</v>
      </c>
      <c r="AP1659">
        <v>120</v>
      </c>
      <c r="AQ1659">
        <v>22</v>
      </c>
      <c r="AR1659">
        <v>192</v>
      </c>
      <c r="AZ1659">
        <v>1200</v>
      </c>
      <c r="BA1659">
        <v>1</v>
      </c>
      <c r="BB1659" t="str">
        <f t="shared" si="123"/>
        <v xml:space="preserve">N35DC   </v>
      </c>
      <c r="BC1659">
        <v>1</v>
      </c>
      <c r="BE1659">
        <v>0</v>
      </c>
      <c r="BF1659">
        <v>0</v>
      </c>
      <c r="BG1659">
        <v>0</v>
      </c>
      <c r="BH1659">
        <v>950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>"17:51:44.060"</f>
        <v>17:51:44.060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6</v>
      </c>
      <c r="CP1659" t="s">
        <v>119</v>
      </c>
      <c r="CQ1659">
        <v>341</v>
      </c>
      <c r="CR1659">
        <v>0</v>
      </c>
      <c r="CW1659">
        <v>153368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"10/21/2020 17:51:38.991"</f>
        <v>10/21/2020 17:51:38.991</v>
      </c>
      <c r="C1660" t="str">
        <f t="shared" si="121"/>
        <v>FFDFD3C0</v>
      </c>
      <c r="D1660" t="s">
        <v>130</v>
      </c>
      <c r="E1660">
        <v>3</v>
      </c>
      <c r="F1660">
        <v>2003</v>
      </c>
      <c r="G1660" t="s">
        <v>131</v>
      </c>
      <c r="J1660" t="s">
        <v>132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"17:51:46.922"</f>
        <v>17:51:46.922</v>
      </c>
      <c r="T1660" t="str">
        <f>"17:51:46.822"</f>
        <v>17:51:46.822</v>
      </c>
      <c r="U1660" t="str">
        <f t="shared" si="119"/>
        <v>A3E2C2</v>
      </c>
      <c r="V1660">
        <v>0</v>
      </c>
      <c r="W1660">
        <v>0</v>
      </c>
      <c r="X1660">
        <v>1</v>
      </c>
      <c r="Z1660">
        <v>0</v>
      </c>
      <c r="AA1660">
        <v>10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1</v>
      </c>
      <c r="AH1660">
        <v>0</v>
      </c>
      <c r="AI1660" t="s">
        <v>740</v>
      </c>
      <c r="AJ1660">
        <v>30.355225000000001</v>
      </c>
      <c r="AK1660" t="s">
        <v>741</v>
      </c>
      <c r="AL1660">
        <v>-89.851298</v>
      </c>
      <c r="AM1660">
        <v>100</v>
      </c>
      <c r="AN1660">
        <v>900</v>
      </c>
      <c r="AO1660" t="s">
        <v>118</v>
      </c>
      <c r="AP1660">
        <v>121</v>
      </c>
      <c r="AQ1660">
        <v>10</v>
      </c>
      <c r="AR1660">
        <v>128</v>
      </c>
      <c r="AZ1660">
        <v>1200</v>
      </c>
      <c r="BA1660">
        <v>1</v>
      </c>
      <c r="BB1660" t="str">
        <f t="shared" si="123"/>
        <v xml:space="preserve">N35DC   </v>
      </c>
      <c r="BC1660">
        <v>1</v>
      </c>
      <c r="BE1660">
        <v>0</v>
      </c>
      <c r="BF1660">
        <v>0</v>
      </c>
      <c r="BG1660">
        <v>0</v>
      </c>
      <c r="BH1660">
        <v>975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>"17:51:46.925"</f>
        <v>17:51:46.925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6</v>
      </c>
      <c r="CP1660" t="s">
        <v>119</v>
      </c>
      <c r="CQ1660">
        <v>341</v>
      </c>
      <c r="CR1660">
        <v>0</v>
      </c>
      <c r="CW1660">
        <v>155485</v>
      </c>
      <c r="CY1660">
        <v>1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"10/21/2020 17:51:38.991"</f>
        <v>10/21/2020 17:51:38.991</v>
      </c>
      <c r="C1661" t="str">
        <f t="shared" si="121"/>
        <v>FFDFD3C0</v>
      </c>
      <c r="D1661" t="s">
        <v>133</v>
      </c>
      <c r="E1661">
        <v>1</v>
      </c>
      <c r="F1661">
        <v>1001</v>
      </c>
      <c r="G1661" t="s">
        <v>114</v>
      </c>
      <c r="J1661" t="s">
        <v>134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"17:51:46.922"</f>
        <v>17:51:46.922</v>
      </c>
      <c r="T1661" t="str">
        <f>"17:51:46.822"</f>
        <v>17:51:46.822</v>
      </c>
      <c r="U1661" t="str">
        <f t="shared" si="119"/>
        <v>A3E2C2</v>
      </c>
      <c r="V1661">
        <v>0</v>
      </c>
      <c r="W1661">
        <v>0</v>
      </c>
      <c r="X1661">
        <v>1</v>
      </c>
      <c r="Z1661">
        <v>0</v>
      </c>
      <c r="AA1661">
        <v>10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1</v>
      </c>
      <c r="AH1661">
        <v>0</v>
      </c>
      <c r="AI1661" t="s">
        <v>740</v>
      </c>
      <c r="AJ1661">
        <v>30.355225000000001</v>
      </c>
      <c r="AK1661" t="s">
        <v>741</v>
      </c>
      <c r="AL1661">
        <v>-89.851298</v>
      </c>
      <c r="AM1661">
        <v>100</v>
      </c>
      <c r="AN1661">
        <v>900</v>
      </c>
      <c r="AO1661" t="s">
        <v>118</v>
      </c>
      <c r="AP1661">
        <v>121</v>
      </c>
      <c r="AQ1661">
        <v>10</v>
      </c>
      <c r="AR1661">
        <v>128</v>
      </c>
      <c r="AZ1661">
        <v>1200</v>
      </c>
      <c r="BA1661">
        <v>1</v>
      </c>
      <c r="BB1661" t="str">
        <f t="shared" si="123"/>
        <v xml:space="preserve">N35DC   </v>
      </c>
      <c r="BC1661">
        <v>1</v>
      </c>
      <c r="BE1661">
        <v>0</v>
      </c>
      <c r="BF1661">
        <v>0</v>
      </c>
      <c r="BG1661">
        <v>0</v>
      </c>
      <c r="BH1661">
        <v>975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>"17:51:46.925"</f>
        <v>17:51:46.925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6</v>
      </c>
      <c r="CP1661" t="s">
        <v>119</v>
      </c>
      <c r="CQ1661">
        <v>341</v>
      </c>
      <c r="CR1661">
        <v>0</v>
      </c>
      <c r="CW1661">
        <v>155485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"10/21/2020 17:51:38.991"</f>
        <v>10/21/2020 17:51:38.991</v>
      </c>
      <c r="C1662" t="str">
        <f t="shared" si="121"/>
        <v>FFDFD3C0</v>
      </c>
      <c r="D1662" t="s">
        <v>128</v>
      </c>
      <c r="E1662">
        <v>9</v>
      </c>
      <c r="H1662">
        <v>257</v>
      </c>
      <c r="I1662" t="s">
        <v>129</v>
      </c>
      <c r="J1662" t="s">
        <v>126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"17:51:46.922"</f>
        <v>17:51:46.922</v>
      </c>
      <c r="T1662" t="str">
        <f>"17:51:46.822"</f>
        <v>17:51:46.822</v>
      </c>
      <c r="U1662" t="str">
        <f t="shared" si="119"/>
        <v>A3E2C2</v>
      </c>
      <c r="V1662">
        <v>0</v>
      </c>
      <c r="W1662">
        <v>0</v>
      </c>
      <c r="X1662">
        <v>1</v>
      </c>
      <c r="Z1662">
        <v>0</v>
      </c>
      <c r="AA1662">
        <v>10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1</v>
      </c>
      <c r="AH1662">
        <v>0</v>
      </c>
      <c r="AI1662" t="s">
        <v>740</v>
      </c>
      <c r="AJ1662">
        <v>30.355225000000001</v>
      </c>
      <c r="AK1662" t="s">
        <v>741</v>
      </c>
      <c r="AL1662">
        <v>-89.851298</v>
      </c>
      <c r="AM1662">
        <v>100</v>
      </c>
      <c r="AN1662">
        <v>900</v>
      </c>
      <c r="AO1662" t="s">
        <v>118</v>
      </c>
      <c r="AP1662">
        <v>121</v>
      </c>
      <c r="AQ1662">
        <v>10</v>
      </c>
      <c r="AR1662">
        <v>128</v>
      </c>
      <c r="AZ1662">
        <v>1200</v>
      </c>
      <c r="BA1662">
        <v>1</v>
      </c>
      <c r="BB1662" t="str">
        <f t="shared" si="123"/>
        <v xml:space="preserve">N35DC   </v>
      </c>
      <c r="BC1662">
        <v>1</v>
      </c>
      <c r="BE1662">
        <v>0</v>
      </c>
      <c r="BF1662">
        <v>0</v>
      </c>
      <c r="BG1662">
        <v>0</v>
      </c>
      <c r="BH1662">
        <v>975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>"17:51:46.925"</f>
        <v>17:51:46.925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341</v>
      </c>
      <c r="CR1662">
        <v>0</v>
      </c>
      <c r="CW1662">
        <v>155485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"10/21/2020 17:51:38.991"</f>
        <v>10/21/2020 17:51:38.991</v>
      </c>
      <c r="C1663" t="str">
        <f t="shared" si="121"/>
        <v>FFDFD3C0</v>
      </c>
      <c r="D1663" t="s">
        <v>124</v>
      </c>
      <c r="E1663">
        <v>2</v>
      </c>
      <c r="H1663">
        <v>14</v>
      </c>
      <c r="I1663" t="s">
        <v>125</v>
      </c>
      <c r="J1663" t="s">
        <v>126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"17:51:46.922"</f>
        <v>17:51:46.922</v>
      </c>
      <c r="T1663" t="str">
        <f>"17:51:46.822"</f>
        <v>17:51:46.822</v>
      </c>
      <c r="U1663" t="str">
        <f t="shared" si="119"/>
        <v>A3E2C2</v>
      </c>
      <c r="V1663">
        <v>0</v>
      </c>
      <c r="W1663">
        <v>0</v>
      </c>
      <c r="X1663">
        <v>1</v>
      </c>
      <c r="Z1663">
        <v>0</v>
      </c>
      <c r="AA1663">
        <v>10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1</v>
      </c>
      <c r="AH1663">
        <v>0</v>
      </c>
      <c r="AI1663" t="s">
        <v>740</v>
      </c>
      <c r="AJ1663">
        <v>30.355225000000001</v>
      </c>
      <c r="AK1663" t="s">
        <v>741</v>
      </c>
      <c r="AL1663">
        <v>-89.851298</v>
      </c>
      <c r="AM1663">
        <v>100</v>
      </c>
      <c r="AN1663">
        <v>900</v>
      </c>
      <c r="AO1663" t="s">
        <v>118</v>
      </c>
      <c r="AP1663">
        <v>121</v>
      </c>
      <c r="AQ1663">
        <v>10</v>
      </c>
      <c r="AR1663">
        <v>128</v>
      </c>
      <c r="AZ1663">
        <v>1200</v>
      </c>
      <c r="BA1663">
        <v>1</v>
      </c>
      <c r="BB1663" t="str">
        <f t="shared" si="123"/>
        <v xml:space="preserve">N35DC   </v>
      </c>
      <c r="BC1663">
        <v>1</v>
      </c>
      <c r="BE1663">
        <v>0</v>
      </c>
      <c r="BF1663">
        <v>0</v>
      </c>
      <c r="BG1663">
        <v>0</v>
      </c>
      <c r="BH1663">
        <v>975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>"17:51:46.925"</f>
        <v>17:51:46.925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341</v>
      </c>
      <c r="CR1663">
        <v>0</v>
      </c>
      <c r="CW1663">
        <v>155485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"10/21/2020 17:51:38.991"</f>
        <v>10/21/2020 17:51:38.991</v>
      </c>
      <c r="C1664" t="str">
        <f t="shared" si="121"/>
        <v>FFDFD3C0</v>
      </c>
      <c r="D1664" t="s">
        <v>113</v>
      </c>
      <c r="E1664">
        <v>4</v>
      </c>
      <c r="H1664">
        <v>162</v>
      </c>
      <c r="I1664" t="s">
        <v>114</v>
      </c>
      <c r="J1664" t="s">
        <v>115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"17:51:46.922"</f>
        <v>17:51:46.922</v>
      </c>
      <c r="T1664" t="str">
        <f>"17:51:46.822"</f>
        <v>17:51:46.822</v>
      </c>
      <c r="U1664" t="str">
        <f t="shared" si="119"/>
        <v>A3E2C2</v>
      </c>
      <c r="V1664">
        <v>0</v>
      </c>
      <c r="W1664">
        <v>0</v>
      </c>
      <c r="X1664">
        <v>1</v>
      </c>
      <c r="Z1664">
        <v>0</v>
      </c>
      <c r="AA1664">
        <v>10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1</v>
      </c>
      <c r="AH1664">
        <v>0</v>
      </c>
      <c r="AI1664" t="s">
        <v>740</v>
      </c>
      <c r="AJ1664">
        <v>30.355225000000001</v>
      </c>
      <c r="AK1664" t="s">
        <v>741</v>
      </c>
      <c r="AL1664">
        <v>-89.851298</v>
      </c>
      <c r="AM1664">
        <v>100</v>
      </c>
      <c r="AN1664">
        <v>900</v>
      </c>
      <c r="AO1664" t="s">
        <v>118</v>
      </c>
      <c r="AP1664">
        <v>121</v>
      </c>
      <c r="AQ1664">
        <v>10</v>
      </c>
      <c r="AR1664">
        <v>128</v>
      </c>
      <c r="AZ1664">
        <v>1200</v>
      </c>
      <c r="BA1664">
        <v>1</v>
      </c>
      <c r="BB1664" t="str">
        <f t="shared" si="123"/>
        <v xml:space="preserve">N35DC   </v>
      </c>
      <c r="BC1664">
        <v>1</v>
      </c>
      <c r="BE1664">
        <v>0</v>
      </c>
      <c r="BF1664">
        <v>0</v>
      </c>
      <c r="BG1664">
        <v>0</v>
      </c>
      <c r="BH1664">
        <v>975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>"17:51:46.925"</f>
        <v>17:51:46.925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341</v>
      </c>
      <c r="CR1664">
        <v>0</v>
      </c>
      <c r="CW1664">
        <v>155485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"10/21/2020 17:51:40.088"</f>
        <v>10/21/2020 17:51:40.088</v>
      </c>
      <c r="C1665" t="str">
        <f t="shared" si="121"/>
        <v>FFDFD3C0</v>
      </c>
      <c r="D1665" t="s">
        <v>113</v>
      </c>
      <c r="E1665">
        <v>4</v>
      </c>
      <c r="H1665">
        <v>162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ref="S1665:T1669" si="124">"17:51:48.000"</f>
        <v>17:51:48.000</v>
      </c>
      <c r="T1665" t="str">
        <f t="shared" si="124"/>
        <v>17:51:48.000</v>
      </c>
      <c r="U1665" t="str">
        <f t="shared" si="119"/>
        <v>A3E2C2</v>
      </c>
      <c r="V1665">
        <v>0</v>
      </c>
      <c r="W1665">
        <v>0</v>
      </c>
      <c r="X1665">
        <v>1</v>
      </c>
      <c r="Z1665">
        <v>0</v>
      </c>
      <c r="AA1665">
        <v>10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1</v>
      </c>
      <c r="AH1665">
        <v>0</v>
      </c>
      <c r="AI1665" t="s">
        <v>740</v>
      </c>
      <c r="AJ1665">
        <v>30.355225000000001</v>
      </c>
      <c r="AK1665" t="s">
        <v>742</v>
      </c>
      <c r="AL1665">
        <v>-89.850611999999998</v>
      </c>
      <c r="AM1665">
        <v>100</v>
      </c>
      <c r="AN1665">
        <v>900</v>
      </c>
      <c r="AO1665" t="s">
        <v>118</v>
      </c>
      <c r="AP1665">
        <v>121</v>
      </c>
      <c r="AQ1665">
        <v>4</v>
      </c>
      <c r="AR1665">
        <v>0</v>
      </c>
      <c r="AZ1665">
        <v>1200</v>
      </c>
      <c r="BA1665">
        <v>1</v>
      </c>
      <c r="BB1665" t="str">
        <f t="shared" si="123"/>
        <v xml:space="preserve">N35DC   </v>
      </c>
      <c r="BC1665">
        <v>1</v>
      </c>
      <c r="BE1665">
        <v>0</v>
      </c>
      <c r="BF1665">
        <v>0</v>
      </c>
      <c r="BG1665">
        <v>0</v>
      </c>
      <c r="BH1665">
        <v>975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>"17:51:48.005"</f>
        <v>17:51:48.005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341</v>
      </c>
      <c r="CR1665">
        <v>0</v>
      </c>
      <c r="CW1665">
        <v>156319</v>
      </c>
      <c r="CY1665">
        <v>1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"10/21/2020 17:51:40.088"</f>
        <v>10/21/2020 17:51:40.088</v>
      </c>
      <c r="C1666" t="str">
        <f t="shared" si="121"/>
        <v>FFDFD3C0</v>
      </c>
      <c r="D1666" t="s">
        <v>130</v>
      </c>
      <c r="E1666">
        <v>3</v>
      </c>
      <c r="F1666">
        <v>2003</v>
      </c>
      <c r="G1666" t="s">
        <v>131</v>
      </c>
      <c r="J1666" t="s">
        <v>132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124"/>
        <v>17:51:48.000</v>
      </c>
      <c r="T1666" t="str">
        <f t="shared" si="124"/>
        <v>17:51:48.000</v>
      </c>
      <c r="U1666" t="str">
        <f t="shared" ref="U1666:U1729" si="125">"A3E2C2"</f>
        <v>A3E2C2</v>
      </c>
      <c r="V1666">
        <v>0</v>
      </c>
      <c r="W1666">
        <v>0</v>
      </c>
      <c r="X1666">
        <v>1</v>
      </c>
      <c r="Z1666">
        <v>0</v>
      </c>
      <c r="AA1666">
        <v>10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1</v>
      </c>
      <c r="AH1666">
        <v>0</v>
      </c>
      <c r="AI1666" t="s">
        <v>740</v>
      </c>
      <c r="AJ1666">
        <v>30.355225000000001</v>
      </c>
      <c r="AK1666" t="s">
        <v>742</v>
      </c>
      <c r="AL1666">
        <v>-89.850611999999998</v>
      </c>
      <c r="AM1666">
        <v>100</v>
      </c>
      <c r="AN1666">
        <v>900</v>
      </c>
      <c r="AO1666" t="s">
        <v>118</v>
      </c>
      <c r="AP1666">
        <v>121</v>
      </c>
      <c r="AQ1666">
        <v>4</v>
      </c>
      <c r="AR1666">
        <v>0</v>
      </c>
      <c r="AZ1666">
        <v>1200</v>
      </c>
      <c r="BA1666">
        <v>1</v>
      </c>
      <c r="BB1666" t="str">
        <f t="shared" si="123"/>
        <v xml:space="preserve">N35DC   </v>
      </c>
      <c r="BC1666">
        <v>1</v>
      </c>
      <c r="BE1666">
        <v>0</v>
      </c>
      <c r="BF1666">
        <v>0</v>
      </c>
      <c r="BG1666">
        <v>0</v>
      </c>
      <c r="BH1666">
        <v>975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>"17:51:48.005"</f>
        <v>17:51:48.005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341</v>
      </c>
      <c r="CR1666">
        <v>0</v>
      </c>
      <c r="CW1666">
        <v>156319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"10/21/2020 17:51:40.088"</f>
        <v>10/21/2020 17:51:40.088</v>
      </c>
      <c r="C1667" t="str">
        <f t="shared" si="121"/>
        <v>FFDFD3C0</v>
      </c>
      <c r="D1667" t="s">
        <v>133</v>
      </c>
      <c r="E1667">
        <v>1</v>
      </c>
      <c r="F1667">
        <v>1001</v>
      </c>
      <c r="G1667" t="s">
        <v>114</v>
      </c>
      <c r="J1667" t="s">
        <v>134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124"/>
        <v>17:51:48.000</v>
      </c>
      <c r="T1667" t="str">
        <f t="shared" si="124"/>
        <v>17:51:48.000</v>
      </c>
      <c r="U1667" t="str">
        <f t="shared" si="125"/>
        <v>A3E2C2</v>
      </c>
      <c r="V1667">
        <v>0</v>
      </c>
      <c r="W1667">
        <v>0</v>
      </c>
      <c r="X1667">
        <v>1</v>
      </c>
      <c r="Z1667">
        <v>0</v>
      </c>
      <c r="AA1667">
        <v>10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1</v>
      </c>
      <c r="AH1667">
        <v>0</v>
      </c>
      <c r="AI1667" t="s">
        <v>740</v>
      </c>
      <c r="AJ1667">
        <v>30.355225000000001</v>
      </c>
      <c r="AK1667" t="s">
        <v>742</v>
      </c>
      <c r="AL1667">
        <v>-89.850611999999998</v>
      </c>
      <c r="AM1667">
        <v>100</v>
      </c>
      <c r="AN1667">
        <v>900</v>
      </c>
      <c r="AO1667" t="s">
        <v>118</v>
      </c>
      <c r="AP1667">
        <v>121</v>
      </c>
      <c r="AQ1667">
        <v>4</v>
      </c>
      <c r="AR1667">
        <v>0</v>
      </c>
      <c r="AZ1667">
        <v>1200</v>
      </c>
      <c r="BA1667">
        <v>1</v>
      </c>
      <c r="BB1667" t="str">
        <f t="shared" si="123"/>
        <v xml:space="preserve">N35DC   </v>
      </c>
      <c r="BC1667">
        <v>1</v>
      </c>
      <c r="BE1667">
        <v>0</v>
      </c>
      <c r="BF1667">
        <v>0</v>
      </c>
      <c r="BG1667">
        <v>0</v>
      </c>
      <c r="BH1667">
        <v>975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>"17:51:48.005"</f>
        <v>17:51:48.005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341</v>
      </c>
      <c r="CR1667">
        <v>0</v>
      </c>
      <c r="CW1667">
        <v>156319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"10/21/2020 17:51:40.088"</f>
        <v>10/21/2020 17:51:40.088</v>
      </c>
      <c r="C1668" t="str">
        <f t="shared" si="121"/>
        <v>FFDFD3C0</v>
      </c>
      <c r="D1668" t="s">
        <v>128</v>
      </c>
      <c r="E1668">
        <v>9</v>
      </c>
      <c r="H1668">
        <v>257</v>
      </c>
      <c r="I1668" t="s">
        <v>129</v>
      </c>
      <c r="J1668" t="s">
        <v>126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124"/>
        <v>17:51:48.000</v>
      </c>
      <c r="T1668" t="str">
        <f t="shared" si="124"/>
        <v>17:51:48.000</v>
      </c>
      <c r="U1668" t="str">
        <f t="shared" si="125"/>
        <v>A3E2C2</v>
      </c>
      <c r="V1668">
        <v>0</v>
      </c>
      <c r="W1668">
        <v>0</v>
      </c>
      <c r="X1668">
        <v>1</v>
      </c>
      <c r="Z1668">
        <v>0</v>
      </c>
      <c r="AA1668">
        <v>10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1</v>
      </c>
      <c r="AH1668">
        <v>0</v>
      </c>
      <c r="AI1668" t="s">
        <v>740</v>
      </c>
      <c r="AJ1668">
        <v>30.355225000000001</v>
      </c>
      <c r="AK1668" t="s">
        <v>742</v>
      </c>
      <c r="AL1668">
        <v>-89.850611999999998</v>
      </c>
      <c r="AM1668">
        <v>100</v>
      </c>
      <c r="AN1668">
        <v>900</v>
      </c>
      <c r="AO1668" t="s">
        <v>118</v>
      </c>
      <c r="AP1668">
        <v>121</v>
      </c>
      <c r="AQ1668">
        <v>4</v>
      </c>
      <c r="AR1668">
        <v>0</v>
      </c>
      <c r="AZ1668">
        <v>1200</v>
      </c>
      <c r="BA1668">
        <v>1</v>
      </c>
      <c r="BB1668" t="str">
        <f t="shared" si="123"/>
        <v xml:space="preserve">N35DC   </v>
      </c>
      <c r="BC1668">
        <v>1</v>
      </c>
      <c r="BE1668">
        <v>0</v>
      </c>
      <c r="BF1668">
        <v>0</v>
      </c>
      <c r="BG1668">
        <v>0</v>
      </c>
      <c r="BH1668">
        <v>975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>"17:51:48.005"</f>
        <v>17:51:48.005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341</v>
      </c>
      <c r="CR1668">
        <v>0</v>
      </c>
      <c r="CW1668">
        <v>156319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"10/21/2020 17:51:40.088"</f>
        <v>10/21/2020 17:51:40.088</v>
      </c>
      <c r="C1669" t="str">
        <f t="shared" si="121"/>
        <v>FFDFD3C0</v>
      </c>
      <c r="D1669" t="s">
        <v>124</v>
      </c>
      <c r="E1669">
        <v>2</v>
      </c>
      <c r="H1669">
        <v>14</v>
      </c>
      <c r="I1669" t="s">
        <v>125</v>
      </c>
      <c r="J1669" t="s">
        <v>126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124"/>
        <v>17:51:48.000</v>
      </c>
      <c r="T1669" t="str">
        <f t="shared" si="124"/>
        <v>17:51:48.000</v>
      </c>
      <c r="U1669" t="str">
        <f t="shared" si="125"/>
        <v>A3E2C2</v>
      </c>
      <c r="V1669">
        <v>0</v>
      </c>
      <c r="W1669">
        <v>0</v>
      </c>
      <c r="X1669">
        <v>1</v>
      </c>
      <c r="Z1669">
        <v>0</v>
      </c>
      <c r="AA1669">
        <v>10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1</v>
      </c>
      <c r="AH1669">
        <v>0</v>
      </c>
      <c r="AI1669" t="s">
        <v>740</v>
      </c>
      <c r="AJ1669">
        <v>30.355225000000001</v>
      </c>
      <c r="AK1669" t="s">
        <v>742</v>
      </c>
      <c r="AL1669">
        <v>-89.850611999999998</v>
      </c>
      <c r="AM1669">
        <v>100</v>
      </c>
      <c r="AN1669">
        <v>900</v>
      </c>
      <c r="AO1669" t="s">
        <v>118</v>
      </c>
      <c r="AP1669">
        <v>121</v>
      </c>
      <c r="AQ1669">
        <v>4</v>
      </c>
      <c r="AR1669">
        <v>0</v>
      </c>
      <c r="AZ1669">
        <v>1200</v>
      </c>
      <c r="BA1669">
        <v>1</v>
      </c>
      <c r="BB1669" t="str">
        <f t="shared" si="123"/>
        <v xml:space="preserve">N35DC   </v>
      </c>
      <c r="BC1669">
        <v>1</v>
      </c>
      <c r="BE1669">
        <v>0</v>
      </c>
      <c r="BF1669">
        <v>0</v>
      </c>
      <c r="BG1669">
        <v>0</v>
      </c>
      <c r="BH1669">
        <v>975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>"17:51:48.005"</f>
        <v>17:51:48.005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6</v>
      </c>
      <c r="CP1669" t="s">
        <v>119</v>
      </c>
      <c r="CQ1669">
        <v>341</v>
      </c>
      <c r="CR1669">
        <v>0</v>
      </c>
      <c r="CW1669">
        <v>156319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"10/21/2020 17:51:41.221"</f>
        <v>10/21/2020 17:51:41.221</v>
      </c>
      <c r="C1670" t="str">
        <f t="shared" si="121"/>
        <v>FFDFD3C0</v>
      </c>
      <c r="D1670" t="s">
        <v>133</v>
      </c>
      <c r="E1670">
        <v>1</v>
      </c>
      <c r="F1670">
        <v>1001</v>
      </c>
      <c r="G1670" t="s">
        <v>114</v>
      </c>
      <c r="J1670" t="s">
        <v>134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"17:51:49.141"</f>
        <v>17:51:49.141</v>
      </c>
      <c r="T1670" t="str">
        <f>"17:51:49.141"</f>
        <v>17:51:49.141</v>
      </c>
      <c r="U1670" t="str">
        <f t="shared" si="125"/>
        <v>A3E2C2</v>
      </c>
      <c r="V1670">
        <v>0</v>
      </c>
      <c r="W1670">
        <v>0</v>
      </c>
      <c r="X1670">
        <v>1</v>
      </c>
      <c r="Z1670">
        <v>0</v>
      </c>
      <c r="AA1670">
        <v>10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1</v>
      </c>
      <c r="AH1670">
        <v>0</v>
      </c>
      <c r="AI1670" t="s">
        <v>743</v>
      </c>
      <c r="AJ1670">
        <v>30.355267999999999</v>
      </c>
      <c r="AK1670" t="s">
        <v>744</v>
      </c>
      <c r="AL1670">
        <v>-89.849881999999994</v>
      </c>
      <c r="AM1670">
        <v>100</v>
      </c>
      <c r="AN1670">
        <v>900</v>
      </c>
      <c r="AO1670" t="s">
        <v>118</v>
      </c>
      <c r="AP1670">
        <v>121</v>
      </c>
      <c r="AQ1670">
        <v>0</v>
      </c>
      <c r="AR1670">
        <v>-64</v>
      </c>
      <c r="AZ1670">
        <v>1200</v>
      </c>
      <c r="BA1670">
        <v>1</v>
      </c>
      <c r="BB1670" t="str">
        <f t="shared" si="123"/>
        <v xml:space="preserve">N35DC   </v>
      </c>
      <c r="BC1670">
        <v>1</v>
      </c>
      <c r="BE1670">
        <v>0</v>
      </c>
      <c r="BF1670">
        <v>0</v>
      </c>
      <c r="BG1670">
        <v>0</v>
      </c>
      <c r="BH1670">
        <v>975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"17:51:49.144"</f>
        <v>17:51:49.144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6</v>
      </c>
      <c r="CP1670" t="s">
        <v>119</v>
      </c>
      <c r="CQ1670">
        <v>341</v>
      </c>
      <c r="CR1670">
        <v>0</v>
      </c>
      <c r="CW1670">
        <v>157126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"10/21/2020 17:51:41.221"</f>
        <v>10/21/2020 17:51:41.221</v>
      </c>
      <c r="C1671" t="str">
        <f t="shared" si="121"/>
        <v>FFDFD3C0</v>
      </c>
      <c r="D1671" t="s">
        <v>130</v>
      </c>
      <c r="E1671">
        <v>3</v>
      </c>
      <c r="F1671">
        <v>2003</v>
      </c>
      <c r="G1671" t="s">
        <v>131</v>
      </c>
      <c r="J1671" t="s">
        <v>132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"17:51:49.141"</f>
        <v>17:51:49.141</v>
      </c>
      <c r="T1671" t="str">
        <f>"17:51:48.641"</f>
        <v>17:51:48.641</v>
      </c>
      <c r="U1671" t="str">
        <f t="shared" si="125"/>
        <v>A3E2C2</v>
      </c>
      <c r="V1671">
        <v>0</v>
      </c>
      <c r="W1671">
        <v>0</v>
      </c>
      <c r="X1671">
        <v>1</v>
      </c>
      <c r="Z1671">
        <v>0</v>
      </c>
      <c r="AA1671">
        <v>10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1</v>
      </c>
      <c r="AH1671">
        <v>0</v>
      </c>
      <c r="AI1671" t="s">
        <v>743</v>
      </c>
      <c r="AJ1671">
        <v>30.355267999999999</v>
      </c>
      <c r="AK1671" t="s">
        <v>744</v>
      </c>
      <c r="AL1671">
        <v>-89.849881999999994</v>
      </c>
      <c r="AM1671">
        <v>100</v>
      </c>
      <c r="AN1671">
        <v>900</v>
      </c>
      <c r="AO1671" t="s">
        <v>118</v>
      </c>
      <c r="AP1671">
        <v>121</v>
      </c>
      <c r="AQ1671">
        <v>1</v>
      </c>
      <c r="AR1671">
        <v>-64</v>
      </c>
      <c r="AZ1671">
        <v>1200</v>
      </c>
      <c r="BA1671">
        <v>1</v>
      </c>
      <c r="BB1671" t="str">
        <f t="shared" si="123"/>
        <v xml:space="preserve">N35DC   </v>
      </c>
      <c r="BC1671">
        <v>1</v>
      </c>
      <c r="BE1671">
        <v>0</v>
      </c>
      <c r="BF1671">
        <v>0</v>
      </c>
      <c r="BG1671">
        <v>0</v>
      </c>
      <c r="BH1671">
        <v>975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"17:51:49.145"</f>
        <v>17:51:49.145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1</v>
      </c>
      <c r="CP1671" t="s">
        <v>119</v>
      </c>
      <c r="CQ1671">
        <v>706</v>
      </c>
      <c r="CR1671">
        <v>1</v>
      </c>
      <c r="CW1671">
        <v>14630102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"10/21/2020 17:51:41.221"</f>
        <v>10/21/2020 17:51:41.221</v>
      </c>
      <c r="C1672" t="str">
        <f t="shared" si="121"/>
        <v>FFDFD3C0</v>
      </c>
      <c r="D1672" t="s">
        <v>128</v>
      </c>
      <c r="E1672">
        <v>9</v>
      </c>
      <c r="H1672">
        <v>257</v>
      </c>
      <c r="I1672" t="s">
        <v>129</v>
      </c>
      <c r="J1672" t="s">
        <v>126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"17:51:49.141"</f>
        <v>17:51:49.141</v>
      </c>
      <c r="T1672" t="str">
        <f>"17:51:49.141"</f>
        <v>17:51:49.141</v>
      </c>
      <c r="U1672" t="str">
        <f t="shared" si="125"/>
        <v>A3E2C2</v>
      </c>
      <c r="V1672">
        <v>0</v>
      </c>
      <c r="W1672">
        <v>0</v>
      </c>
      <c r="X1672">
        <v>1</v>
      </c>
      <c r="Z1672">
        <v>0</v>
      </c>
      <c r="AA1672">
        <v>10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1</v>
      </c>
      <c r="AH1672">
        <v>0</v>
      </c>
      <c r="AI1672" t="s">
        <v>743</v>
      </c>
      <c r="AJ1672">
        <v>30.355267999999999</v>
      </c>
      <c r="AK1672" t="s">
        <v>744</v>
      </c>
      <c r="AL1672">
        <v>-89.849881999999994</v>
      </c>
      <c r="AM1672">
        <v>100</v>
      </c>
      <c r="AN1672">
        <v>900</v>
      </c>
      <c r="AO1672" t="s">
        <v>118</v>
      </c>
      <c r="AP1672">
        <v>121</v>
      </c>
      <c r="AQ1672">
        <v>0</v>
      </c>
      <c r="AR1672">
        <v>-64</v>
      </c>
      <c r="AZ1672">
        <v>1200</v>
      </c>
      <c r="BA1672">
        <v>1</v>
      </c>
      <c r="BB1672" t="str">
        <f t="shared" si="123"/>
        <v xml:space="preserve">N35DC   </v>
      </c>
      <c r="BC1672">
        <v>1</v>
      </c>
      <c r="BE1672">
        <v>0</v>
      </c>
      <c r="BF1672">
        <v>0</v>
      </c>
      <c r="BG1672">
        <v>0</v>
      </c>
      <c r="BH1672">
        <v>975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"17:51:49.144"</f>
        <v>17:51:49.144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6</v>
      </c>
      <c r="CP1672" t="s">
        <v>119</v>
      </c>
      <c r="CQ1672">
        <v>341</v>
      </c>
      <c r="CR1672">
        <v>0</v>
      </c>
      <c r="CW1672">
        <v>157126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"10/21/2020 17:51:41.221"</f>
        <v>10/21/2020 17:51:41.221</v>
      </c>
      <c r="C1673" t="str">
        <f t="shared" si="121"/>
        <v>FFDFD3C0</v>
      </c>
      <c r="D1673" t="s">
        <v>124</v>
      </c>
      <c r="E1673">
        <v>2</v>
      </c>
      <c r="H1673">
        <v>14</v>
      </c>
      <c r="I1673" t="s">
        <v>125</v>
      </c>
      <c r="J1673" t="s">
        <v>126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"17:51:49.141"</f>
        <v>17:51:49.141</v>
      </c>
      <c r="T1673" t="str">
        <f>"17:51:48.641"</f>
        <v>17:51:48.641</v>
      </c>
      <c r="U1673" t="str">
        <f t="shared" si="125"/>
        <v>A3E2C2</v>
      </c>
      <c r="V1673">
        <v>0</v>
      </c>
      <c r="W1673">
        <v>0</v>
      </c>
      <c r="X1673">
        <v>1</v>
      </c>
      <c r="Z1673">
        <v>0</v>
      </c>
      <c r="AA1673">
        <v>10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1</v>
      </c>
      <c r="AH1673">
        <v>0</v>
      </c>
      <c r="AI1673" t="s">
        <v>743</v>
      </c>
      <c r="AJ1673">
        <v>30.355267999999999</v>
      </c>
      <c r="AK1673" t="s">
        <v>744</v>
      </c>
      <c r="AL1673">
        <v>-89.849881999999994</v>
      </c>
      <c r="AM1673">
        <v>100</v>
      </c>
      <c r="AN1673">
        <v>900</v>
      </c>
      <c r="AO1673" t="s">
        <v>118</v>
      </c>
      <c r="AP1673">
        <v>121</v>
      </c>
      <c r="AQ1673">
        <v>1</v>
      </c>
      <c r="AR1673">
        <v>-64</v>
      </c>
      <c r="AZ1673">
        <v>1200</v>
      </c>
      <c r="BA1673">
        <v>1</v>
      </c>
      <c r="BB1673" t="str">
        <f t="shared" si="123"/>
        <v xml:space="preserve">N35DC   </v>
      </c>
      <c r="BC1673">
        <v>1</v>
      </c>
      <c r="BE1673">
        <v>0</v>
      </c>
      <c r="BF1673">
        <v>0</v>
      </c>
      <c r="BG1673">
        <v>0</v>
      </c>
      <c r="BH1673">
        <v>975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"17:51:49.145"</f>
        <v>17:51:49.145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1</v>
      </c>
      <c r="CP1673" t="s">
        <v>119</v>
      </c>
      <c r="CQ1673">
        <v>706</v>
      </c>
      <c r="CR1673">
        <v>1</v>
      </c>
      <c r="CW1673">
        <v>14630102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"10/21/2020 17:51:41.221"</f>
        <v>10/21/2020 17:51:41.221</v>
      </c>
      <c r="C1674" t="str">
        <f t="shared" ref="C1674:C1737" si="126">"FFDFD3C0"</f>
        <v>FFDFD3C0</v>
      </c>
      <c r="D1674" t="s">
        <v>113</v>
      </c>
      <c r="E1674">
        <v>4</v>
      </c>
      <c r="H1674">
        <v>162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"17:51:49.141"</f>
        <v>17:51:49.141</v>
      </c>
      <c r="T1674" t="str">
        <f>"17:51:49.141"</f>
        <v>17:51:49.141</v>
      </c>
      <c r="U1674" t="str">
        <f t="shared" si="125"/>
        <v>A3E2C2</v>
      </c>
      <c r="V1674">
        <v>0</v>
      </c>
      <c r="W1674">
        <v>0</v>
      </c>
      <c r="X1674">
        <v>1</v>
      </c>
      <c r="Z1674">
        <v>0</v>
      </c>
      <c r="AA1674">
        <v>10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1</v>
      </c>
      <c r="AH1674">
        <v>0</v>
      </c>
      <c r="AI1674" t="s">
        <v>743</v>
      </c>
      <c r="AJ1674">
        <v>30.355267999999999</v>
      </c>
      <c r="AK1674" t="s">
        <v>744</v>
      </c>
      <c r="AL1674">
        <v>-89.849881999999994</v>
      </c>
      <c r="AM1674">
        <v>100</v>
      </c>
      <c r="AN1674">
        <v>900</v>
      </c>
      <c r="AO1674" t="s">
        <v>118</v>
      </c>
      <c r="AP1674">
        <v>121</v>
      </c>
      <c r="AQ1674">
        <v>0</v>
      </c>
      <c r="AR1674">
        <v>-64</v>
      </c>
      <c r="AZ1674">
        <v>1200</v>
      </c>
      <c r="BA1674">
        <v>1</v>
      </c>
      <c r="BB1674" t="str">
        <f t="shared" ref="BB1674:BB1737" si="127">"N35DC   "</f>
        <v xml:space="preserve">N35DC   </v>
      </c>
      <c r="BC1674">
        <v>1</v>
      </c>
      <c r="BE1674">
        <v>0</v>
      </c>
      <c r="BF1674">
        <v>0</v>
      </c>
      <c r="BG1674">
        <v>0</v>
      </c>
      <c r="BH1674">
        <v>975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>"17:51:49.144"</f>
        <v>17:51:49.144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6</v>
      </c>
      <c r="CP1674" t="s">
        <v>119</v>
      </c>
      <c r="CQ1674">
        <v>341</v>
      </c>
      <c r="CR1674">
        <v>0</v>
      </c>
      <c r="CW1674">
        <v>157126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"10/21/2020 17:51:44.243"</f>
        <v>10/21/2020 17:51:44.243</v>
      </c>
      <c r="C1675" t="str">
        <f t="shared" si="126"/>
        <v>FFDFD3C0</v>
      </c>
      <c r="D1675" t="s">
        <v>133</v>
      </c>
      <c r="E1675">
        <v>1</v>
      </c>
      <c r="F1675">
        <v>1001</v>
      </c>
      <c r="G1675" t="s">
        <v>114</v>
      </c>
      <c r="J1675" t="s">
        <v>134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ref="S1675:T1679" si="128">"17:51:52.156"</f>
        <v>17:51:52.156</v>
      </c>
      <c r="T1675" t="str">
        <f t="shared" si="128"/>
        <v>17:51:52.156</v>
      </c>
      <c r="U1675" t="str">
        <f t="shared" si="125"/>
        <v>A3E2C2</v>
      </c>
      <c r="V1675">
        <v>0</v>
      </c>
      <c r="W1675">
        <v>0</v>
      </c>
      <c r="X1675">
        <v>1</v>
      </c>
      <c r="Z1675">
        <v>0</v>
      </c>
      <c r="AA1675">
        <v>10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1</v>
      </c>
      <c r="AH1675">
        <v>0</v>
      </c>
      <c r="AI1675" t="s">
        <v>745</v>
      </c>
      <c r="AJ1675">
        <v>30.355139000000001</v>
      </c>
      <c r="AK1675" t="s">
        <v>746</v>
      </c>
      <c r="AL1675">
        <v>-89.847887</v>
      </c>
      <c r="AM1675">
        <v>100</v>
      </c>
      <c r="AN1675">
        <v>900</v>
      </c>
      <c r="AO1675" t="s">
        <v>118</v>
      </c>
      <c r="AP1675">
        <v>121</v>
      </c>
      <c r="AQ1675">
        <v>-16</v>
      </c>
      <c r="AR1675">
        <v>-256</v>
      </c>
      <c r="AZ1675">
        <v>1200</v>
      </c>
      <c r="BA1675">
        <v>1</v>
      </c>
      <c r="BB1675" t="str">
        <f t="shared" si="127"/>
        <v xml:space="preserve">N35DC   </v>
      </c>
      <c r="BC1675">
        <v>1</v>
      </c>
      <c r="BE1675">
        <v>0</v>
      </c>
      <c r="BF1675">
        <v>0</v>
      </c>
      <c r="BG1675">
        <v>0</v>
      </c>
      <c r="BH1675">
        <v>950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"17:51:52.159"</f>
        <v>17:51:52.159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6</v>
      </c>
      <c r="CP1675" t="s">
        <v>119</v>
      </c>
      <c r="CQ1675">
        <v>341</v>
      </c>
      <c r="CR1675">
        <v>0</v>
      </c>
      <c r="CW1675">
        <v>159264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"10/21/2020 17:51:44.243"</f>
        <v>10/21/2020 17:51:44.243</v>
      </c>
      <c r="C1676" t="str">
        <f t="shared" si="126"/>
        <v>FFDFD3C0</v>
      </c>
      <c r="D1676" t="s">
        <v>130</v>
      </c>
      <c r="E1676">
        <v>3</v>
      </c>
      <c r="F1676">
        <v>2003</v>
      </c>
      <c r="G1676" t="s">
        <v>131</v>
      </c>
      <c r="J1676" t="s">
        <v>132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128"/>
        <v>17:51:52.156</v>
      </c>
      <c r="T1676" t="str">
        <f t="shared" si="128"/>
        <v>17:51:52.156</v>
      </c>
      <c r="U1676" t="str">
        <f t="shared" si="125"/>
        <v>A3E2C2</v>
      </c>
      <c r="V1676">
        <v>0</v>
      </c>
      <c r="W1676">
        <v>0</v>
      </c>
      <c r="X1676">
        <v>1</v>
      </c>
      <c r="Z1676">
        <v>0</v>
      </c>
      <c r="AA1676">
        <v>10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1</v>
      </c>
      <c r="AH1676">
        <v>0</v>
      </c>
      <c r="AI1676" t="s">
        <v>745</v>
      </c>
      <c r="AJ1676">
        <v>30.355139000000001</v>
      </c>
      <c r="AK1676" t="s">
        <v>746</v>
      </c>
      <c r="AL1676">
        <v>-89.847887</v>
      </c>
      <c r="AM1676">
        <v>100</v>
      </c>
      <c r="AN1676">
        <v>900</v>
      </c>
      <c r="AO1676" t="s">
        <v>118</v>
      </c>
      <c r="AP1676">
        <v>121</v>
      </c>
      <c r="AQ1676">
        <v>-16</v>
      </c>
      <c r="AR1676">
        <v>-256</v>
      </c>
      <c r="AZ1676">
        <v>1200</v>
      </c>
      <c r="BA1676">
        <v>1</v>
      </c>
      <c r="BB1676" t="str">
        <f t="shared" si="127"/>
        <v xml:space="preserve">N35DC   </v>
      </c>
      <c r="BC1676">
        <v>1</v>
      </c>
      <c r="BE1676">
        <v>0</v>
      </c>
      <c r="BF1676">
        <v>0</v>
      </c>
      <c r="BG1676">
        <v>0</v>
      </c>
      <c r="BH1676">
        <v>950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"17:51:52.159"</f>
        <v>17:51:52.159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6</v>
      </c>
      <c r="CP1676" t="s">
        <v>119</v>
      </c>
      <c r="CQ1676">
        <v>341</v>
      </c>
      <c r="CR1676">
        <v>0</v>
      </c>
      <c r="CW1676">
        <v>159264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"10/21/2020 17:51:44.243"</f>
        <v>10/21/2020 17:51:44.243</v>
      </c>
      <c r="C1677" t="str">
        <f t="shared" si="126"/>
        <v>FFDFD3C0</v>
      </c>
      <c r="D1677" t="s">
        <v>128</v>
      </c>
      <c r="E1677">
        <v>9</v>
      </c>
      <c r="H1677">
        <v>257</v>
      </c>
      <c r="I1677" t="s">
        <v>129</v>
      </c>
      <c r="J1677" t="s">
        <v>126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128"/>
        <v>17:51:52.156</v>
      </c>
      <c r="T1677" t="str">
        <f t="shared" si="128"/>
        <v>17:51:52.156</v>
      </c>
      <c r="U1677" t="str">
        <f t="shared" si="125"/>
        <v>A3E2C2</v>
      </c>
      <c r="V1677">
        <v>0</v>
      </c>
      <c r="W1677">
        <v>0</v>
      </c>
      <c r="X1677">
        <v>1</v>
      </c>
      <c r="Z1677">
        <v>0</v>
      </c>
      <c r="AA1677">
        <v>10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1</v>
      </c>
      <c r="AH1677">
        <v>0</v>
      </c>
      <c r="AI1677" t="s">
        <v>745</v>
      </c>
      <c r="AJ1677">
        <v>30.355139000000001</v>
      </c>
      <c r="AK1677" t="s">
        <v>746</v>
      </c>
      <c r="AL1677">
        <v>-89.847887</v>
      </c>
      <c r="AM1677">
        <v>100</v>
      </c>
      <c r="AN1677">
        <v>900</v>
      </c>
      <c r="AO1677" t="s">
        <v>118</v>
      </c>
      <c r="AP1677">
        <v>121</v>
      </c>
      <c r="AQ1677">
        <v>-16</v>
      </c>
      <c r="AR1677">
        <v>-256</v>
      </c>
      <c r="AZ1677">
        <v>1200</v>
      </c>
      <c r="BA1677">
        <v>1</v>
      </c>
      <c r="BB1677" t="str">
        <f t="shared" si="127"/>
        <v xml:space="preserve">N35DC   </v>
      </c>
      <c r="BC1677">
        <v>1</v>
      </c>
      <c r="BE1677">
        <v>0</v>
      </c>
      <c r="BF1677">
        <v>0</v>
      </c>
      <c r="BG1677">
        <v>0</v>
      </c>
      <c r="BH1677">
        <v>950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"17:51:52.159"</f>
        <v>17:51:52.159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6</v>
      </c>
      <c r="CP1677" t="s">
        <v>119</v>
      </c>
      <c r="CQ1677">
        <v>341</v>
      </c>
      <c r="CR1677">
        <v>0</v>
      </c>
      <c r="CW1677">
        <v>159264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"10/21/2020 17:51:44.243"</f>
        <v>10/21/2020 17:51:44.243</v>
      </c>
      <c r="C1678" t="str">
        <f t="shared" si="126"/>
        <v>FFDFD3C0</v>
      </c>
      <c r="D1678" t="s">
        <v>124</v>
      </c>
      <c r="E1678">
        <v>2</v>
      </c>
      <c r="H1678">
        <v>14</v>
      </c>
      <c r="I1678" t="s">
        <v>125</v>
      </c>
      <c r="J1678" t="s">
        <v>126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128"/>
        <v>17:51:52.156</v>
      </c>
      <c r="T1678" t="str">
        <f t="shared" si="128"/>
        <v>17:51:52.156</v>
      </c>
      <c r="U1678" t="str">
        <f t="shared" si="125"/>
        <v>A3E2C2</v>
      </c>
      <c r="V1678">
        <v>0</v>
      </c>
      <c r="W1678">
        <v>0</v>
      </c>
      <c r="X1678">
        <v>1</v>
      </c>
      <c r="Z1678">
        <v>0</v>
      </c>
      <c r="AA1678">
        <v>10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1</v>
      </c>
      <c r="AH1678">
        <v>0</v>
      </c>
      <c r="AI1678" t="s">
        <v>745</v>
      </c>
      <c r="AJ1678">
        <v>30.355139000000001</v>
      </c>
      <c r="AK1678" t="s">
        <v>746</v>
      </c>
      <c r="AL1678">
        <v>-89.847887</v>
      </c>
      <c r="AM1678">
        <v>100</v>
      </c>
      <c r="AN1678">
        <v>900</v>
      </c>
      <c r="AO1678" t="s">
        <v>118</v>
      </c>
      <c r="AP1678">
        <v>121</v>
      </c>
      <c r="AQ1678">
        <v>-16</v>
      </c>
      <c r="AR1678">
        <v>-256</v>
      </c>
      <c r="AZ1678">
        <v>1200</v>
      </c>
      <c r="BA1678">
        <v>1</v>
      </c>
      <c r="BB1678" t="str">
        <f t="shared" si="127"/>
        <v xml:space="preserve">N35DC   </v>
      </c>
      <c r="BC1678">
        <v>1</v>
      </c>
      <c r="BE1678">
        <v>0</v>
      </c>
      <c r="BF1678">
        <v>0</v>
      </c>
      <c r="BG1678">
        <v>0</v>
      </c>
      <c r="BH1678">
        <v>950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"17:51:52.159"</f>
        <v>17:51:52.159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6</v>
      </c>
      <c r="CP1678" t="s">
        <v>119</v>
      </c>
      <c r="CQ1678">
        <v>341</v>
      </c>
      <c r="CR1678">
        <v>0</v>
      </c>
      <c r="CW1678">
        <v>159264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"10/21/2020 17:51:44.243"</f>
        <v>10/21/2020 17:51:44.243</v>
      </c>
      <c r="C1679" t="str">
        <f t="shared" si="126"/>
        <v>FFDFD3C0</v>
      </c>
      <c r="D1679" t="s">
        <v>113</v>
      </c>
      <c r="E1679">
        <v>4</v>
      </c>
      <c r="H1679">
        <v>162</v>
      </c>
      <c r="I1679" t="s">
        <v>114</v>
      </c>
      <c r="J1679" t="s">
        <v>115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128"/>
        <v>17:51:52.156</v>
      </c>
      <c r="T1679" t="str">
        <f t="shared" si="128"/>
        <v>17:51:52.156</v>
      </c>
      <c r="U1679" t="str">
        <f t="shared" si="125"/>
        <v>A3E2C2</v>
      </c>
      <c r="V1679">
        <v>0</v>
      </c>
      <c r="W1679">
        <v>0</v>
      </c>
      <c r="X1679">
        <v>1</v>
      </c>
      <c r="Z1679">
        <v>0</v>
      </c>
      <c r="AA1679">
        <v>10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1</v>
      </c>
      <c r="AH1679">
        <v>0</v>
      </c>
      <c r="AI1679" t="s">
        <v>745</v>
      </c>
      <c r="AJ1679">
        <v>30.355139000000001</v>
      </c>
      <c r="AK1679" t="s">
        <v>746</v>
      </c>
      <c r="AL1679">
        <v>-89.847887</v>
      </c>
      <c r="AM1679">
        <v>100</v>
      </c>
      <c r="AN1679">
        <v>900</v>
      </c>
      <c r="AO1679" t="s">
        <v>118</v>
      </c>
      <c r="AP1679">
        <v>121</v>
      </c>
      <c r="AQ1679">
        <v>-16</v>
      </c>
      <c r="AR1679">
        <v>-256</v>
      </c>
      <c r="AZ1679">
        <v>1200</v>
      </c>
      <c r="BA1679">
        <v>1</v>
      </c>
      <c r="BB1679" t="str">
        <f t="shared" si="127"/>
        <v xml:space="preserve">N35DC   </v>
      </c>
      <c r="BC1679">
        <v>1</v>
      </c>
      <c r="BE1679">
        <v>0</v>
      </c>
      <c r="BF1679">
        <v>0</v>
      </c>
      <c r="BG1679">
        <v>0</v>
      </c>
      <c r="BH1679">
        <v>950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"17:51:52.159"</f>
        <v>17:51:52.159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6</v>
      </c>
      <c r="CP1679" t="s">
        <v>119</v>
      </c>
      <c r="CQ1679">
        <v>341</v>
      </c>
      <c r="CR1679">
        <v>0</v>
      </c>
      <c r="CW1679">
        <v>159264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"10/21/2020 17:51:47.205"</f>
        <v>10/21/2020 17:51:47.205</v>
      </c>
      <c r="C1680" t="str">
        <f t="shared" si="126"/>
        <v>FFDFD3C0</v>
      </c>
      <c r="D1680" t="s">
        <v>124</v>
      </c>
      <c r="E1680">
        <v>2</v>
      </c>
      <c r="H1680">
        <v>14</v>
      </c>
      <c r="I1680" t="s">
        <v>125</v>
      </c>
      <c r="J1680" t="s">
        <v>126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"17:51:55.125"</f>
        <v>17:51:55.125</v>
      </c>
      <c r="T1680" t="str">
        <f>"17:51:54.725"</f>
        <v>17:51:54.725</v>
      </c>
      <c r="U1680" t="str">
        <f t="shared" si="125"/>
        <v>A3E2C2</v>
      </c>
      <c r="V1680">
        <v>0</v>
      </c>
      <c r="W1680">
        <v>0</v>
      </c>
      <c r="X1680">
        <v>1</v>
      </c>
      <c r="Z1680">
        <v>0</v>
      </c>
      <c r="AA1680">
        <v>10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1</v>
      </c>
      <c r="AH1680">
        <v>0</v>
      </c>
      <c r="AI1680" t="s">
        <v>747</v>
      </c>
      <c r="AJ1680">
        <v>30.354752999999999</v>
      </c>
      <c r="AK1680" t="s">
        <v>748</v>
      </c>
      <c r="AL1680">
        <v>-89.846019999999996</v>
      </c>
      <c r="AM1680">
        <v>100</v>
      </c>
      <c r="AN1680">
        <v>900</v>
      </c>
      <c r="AO1680" t="s">
        <v>118</v>
      </c>
      <c r="AP1680">
        <v>119</v>
      </c>
      <c r="AQ1680">
        <v>-30</v>
      </c>
      <c r="AR1680">
        <v>-256</v>
      </c>
      <c r="AZ1680">
        <v>1200</v>
      </c>
      <c r="BA1680">
        <v>1</v>
      </c>
      <c r="BB1680" t="str">
        <f t="shared" si="127"/>
        <v xml:space="preserve">N35DC   </v>
      </c>
      <c r="BC1680">
        <v>1</v>
      </c>
      <c r="BE1680">
        <v>0</v>
      </c>
      <c r="BF1680">
        <v>0</v>
      </c>
      <c r="BG1680">
        <v>0</v>
      </c>
      <c r="BH1680">
        <v>950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"17:51:55.129"</f>
        <v>17:51:55.129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5</v>
      </c>
      <c r="CP1680" t="s">
        <v>119</v>
      </c>
      <c r="CQ1680">
        <v>357</v>
      </c>
      <c r="CR1680">
        <v>0</v>
      </c>
      <c r="CW1680">
        <v>13146673</v>
      </c>
      <c r="CY1680">
        <v>1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"10/21/2020 17:51:47.205"</f>
        <v>10/21/2020 17:51:47.205</v>
      </c>
      <c r="C1681" t="str">
        <f t="shared" si="126"/>
        <v>FFDFD3C0</v>
      </c>
      <c r="D1681" t="s">
        <v>128</v>
      </c>
      <c r="E1681">
        <v>9</v>
      </c>
      <c r="H1681">
        <v>257</v>
      </c>
      <c r="I1681" t="s">
        <v>129</v>
      </c>
      <c r="J1681" t="s">
        <v>126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"17:51:55.125"</f>
        <v>17:51:55.125</v>
      </c>
      <c r="T1681" t="str">
        <f>"17:51:54.725"</f>
        <v>17:51:54.725</v>
      </c>
      <c r="U1681" t="str">
        <f t="shared" si="125"/>
        <v>A3E2C2</v>
      </c>
      <c r="V1681">
        <v>0</v>
      </c>
      <c r="W1681">
        <v>0</v>
      </c>
      <c r="X1681">
        <v>1</v>
      </c>
      <c r="Z1681">
        <v>0</v>
      </c>
      <c r="AA1681">
        <v>10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1</v>
      </c>
      <c r="AH1681">
        <v>0</v>
      </c>
      <c r="AI1681" t="s">
        <v>747</v>
      </c>
      <c r="AJ1681">
        <v>30.354752999999999</v>
      </c>
      <c r="AK1681" t="s">
        <v>748</v>
      </c>
      <c r="AL1681">
        <v>-89.846019999999996</v>
      </c>
      <c r="AM1681">
        <v>100</v>
      </c>
      <c r="AN1681">
        <v>900</v>
      </c>
      <c r="AO1681" t="s">
        <v>118</v>
      </c>
      <c r="AP1681">
        <v>119</v>
      </c>
      <c r="AQ1681">
        <v>-30</v>
      </c>
      <c r="AR1681">
        <v>-256</v>
      </c>
      <c r="AZ1681">
        <v>1200</v>
      </c>
      <c r="BA1681">
        <v>1</v>
      </c>
      <c r="BB1681" t="str">
        <f t="shared" si="127"/>
        <v xml:space="preserve">N35DC   </v>
      </c>
      <c r="BC1681">
        <v>1</v>
      </c>
      <c r="BE1681">
        <v>0</v>
      </c>
      <c r="BF1681">
        <v>0</v>
      </c>
      <c r="BG1681">
        <v>0</v>
      </c>
      <c r="BH1681">
        <v>950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>"17:51:55.129"</f>
        <v>17:51:55.129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2</v>
      </c>
      <c r="CP1681" t="s">
        <v>119</v>
      </c>
      <c r="CQ1681">
        <v>16</v>
      </c>
      <c r="CR1681">
        <v>3</v>
      </c>
      <c r="CW1681">
        <v>470390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"10/21/2020 17:51:47.205"</f>
        <v>10/21/2020 17:51:47.205</v>
      </c>
      <c r="C1682" t="str">
        <f t="shared" si="126"/>
        <v>FFDFD3C0</v>
      </c>
      <c r="D1682" t="s">
        <v>113</v>
      </c>
      <c r="E1682">
        <v>4</v>
      </c>
      <c r="H1682">
        <v>162</v>
      </c>
      <c r="I1682" t="s">
        <v>114</v>
      </c>
      <c r="J1682" t="s">
        <v>115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"17:51:55.125"</f>
        <v>17:51:55.125</v>
      </c>
      <c r="T1682" t="str">
        <f>"17:51:54.725"</f>
        <v>17:51:54.725</v>
      </c>
      <c r="U1682" t="str">
        <f t="shared" si="125"/>
        <v>A3E2C2</v>
      </c>
      <c r="V1682">
        <v>0</v>
      </c>
      <c r="W1682">
        <v>0</v>
      </c>
      <c r="X1682">
        <v>1</v>
      </c>
      <c r="Z1682">
        <v>0</v>
      </c>
      <c r="AA1682">
        <v>10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1</v>
      </c>
      <c r="AH1682">
        <v>0</v>
      </c>
      <c r="AI1682" t="s">
        <v>747</v>
      </c>
      <c r="AJ1682">
        <v>30.354752999999999</v>
      </c>
      <c r="AK1682" t="s">
        <v>748</v>
      </c>
      <c r="AL1682">
        <v>-89.846019999999996</v>
      </c>
      <c r="AM1682">
        <v>100</v>
      </c>
      <c r="AN1682">
        <v>900</v>
      </c>
      <c r="AO1682" t="s">
        <v>118</v>
      </c>
      <c r="AP1682">
        <v>119</v>
      </c>
      <c r="AQ1682">
        <v>-30</v>
      </c>
      <c r="AR1682">
        <v>-256</v>
      </c>
      <c r="AZ1682">
        <v>1200</v>
      </c>
      <c r="BA1682">
        <v>1</v>
      </c>
      <c r="BB1682" t="str">
        <f t="shared" si="127"/>
        <v xml:space="preserve">N35DC   </v>
      </c>
      <c r="BC1682">
        <v>1</v>
      </c>
      <c r="BE1682">
        <v>0</v>
      </c>
      <c r="BF1682">
        <v>0</v>
      </c>
      <c r="BG1682">
        <v>0</v>
      </c>
      <c r="BH1682">
        <v>950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>"17:51:55.129"</f>
        <v>17:51:55.129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5</v>
      </c>
      <c r="CP1682" t="s">
        <v>119</v>
      </c>
      <c r="CQ1682">
        <v>357</v>
      </c>
      <c r="CR1682">
        <v>0</v>
      </c>
      <c r="CW1682">
        <v>13146673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"10/21/2020 17:51:47.205"</f>
        <v>10/21/2020 17:51:47.205</v>
      </c>
      <c r="C1683" t="str">
        <f t="shared" si="126"/>
        <v>FFDFD3C0</v>
      </c>
      <c r="D1683" t="s">
        <v>133</v>
      </c>
      <c r="E1683">
        <v>1</v>
      </c>
      <c r="F1683">
        <v>1001</v>
      </c>
      <c r="G1683" t="s">
        <v>114</v>
      </c>
      <c r="J1683" t="s">
        <v>134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"17:51:55.125"</f>
        <v>17:51:55.125</v>
      </c>
      <c r="T1683" t="str">
        <f>"17:51:54.725"</f>
        <v>17:51:54.725</v>
      </c>
      <c r="U1683" t="str">
        <f t="shared" si="125"/>
        <v>A3E2C2</v>
      </c>
      <c r="V1683">
        <v>0</v>
      </c>
      <c r="W1683">
        <v>0</v>
      </c>
      <c r="X1683">
        <v>1</v>
      </c>
      <c r="Z1683">
        <v>0</v>
      </c>
      <c r="AA1683">
        <v>10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1</v>
      </c>
      <c r="AH1683">
        <v>0</v>
      </c>
      <c r="AI1683" t="s">
        <v>747</v>
      </c>
      <c r="AJ1683">
        <v>30.354752999999999</v>
      </c>
      <c r="AK1683" t="s">
        <v>748</v>
      </c>
      <c r="AL1683">
        <v>-89.846019999999996</v>
      </c>
      <c r="AM1683">
        <v>100</v>
      </c>
      <c r="AN1683">
        <v>900</v>
      </c>
      <c r="AO1683" t="s">
        <v>118</v>
      </c>
      <c r="AP1683">
        <v>119</v>
      </c>
      <c r="AQ1683">
        <v>-30</v>
      </c>
      <c r="AR1683">
        <v>-256</v>
      </c>
      <c r="AZ1683">
        <v>1200</v>
      </c>
      <c r="BA1683">
        <v>1</v>
      </c>
      <c r="BB1683" t="str">
        <f t="shared" si="127"/>
        <v xml:space="preserve">N35DC   </v>
      </c>
      <c r="BC1683">
        <v>1</v>
      </c>
      <c r="BE1683">
        <v>0</v>
      </c>
      <c r="BF1683">
        <v>0</v>
      </c>
      <c r="BG1683">
        <v>0</v>
      </c>
      <c r="BH1683">
        <v>950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>"17:51:55.129"</f>
        <v>17:51:55.129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5</v>
      </c>
      <c r="CP1683" t="s">
        <v>119</v>
      </c>
      <c r="CQ1683">
        <v>357</v>
      </c>
      <c r="CR1683">
        <v>0</v>
      </c>
      <c r="CW1683">
        <v>13146673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"10/21/2020 17:51:47.205"</f>
        <v>10/21/2020 17:51:47.205</v>
      </c>
      <c r="C1684" t="str">
        <f t="shared" si="126"/>
        <v>FFDFD3C0</v>
      </c>
      <c r="D1684" t="s">
        <v>130</v>
      </c>
      <c r="E1684">
        <v>3</v>
      </c>
      <c r="F1684">
        <v>2003</v>
      </c>
      <c r="G1684" t="s">
        <v>131</v>
      </c>
      <c r="J1684" t="s">
        <v>132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"17:51:55.125"</f>
        <v>17:51:55.125</v>
      </c>
      <c r="T1684" t="str">
        <f>"17:51:54.725"</f>
        <v>17:51:54.725</v>
      </c>
      <c r="U1684" t="str">
        <f t="shared" si="125"/>
        <v>A3E2C2</v>
      </c>
      <c r="V1684">
        <v>0</v>
      </c>
      <c r="W1684">
        <v>0</v>
      </c>
      <c r="X1684">
        <v>1</v>
      </c>
      <c r="Z1684">
        <v>0</v>
      </c>
      <c r="AA1684">
        <v>10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1</v>
      </c>
      <c r="AH1684">
        <v>0</v>
      </c>
      <c r="AI1684" t="s">
        <v>747</v>
      </c>
      <c r="AJ1684">
        <v>30.354752999999999</v>
      </c>
      <c r="AK1684" t="s">
        <v>748</v>
      </c>
      <c r="AL1684">
        <v>-89.846019999999996</v>
      </c>
      <c r="AM1684">
        <v>100</v>
      </c>
      <c r="AN1684">
        <v>900</v>
      </c>
      <c r="AO1684" t="s">
        <v>118</v>
      </c>
      <c r="AP1684">
        <v>119</v>
      </c>
      <c r="AQ1684">
        <v>-30</v>
      </c>
      <c r="AR1684">
        <v>-256</v>
      </c>
      <c r="AZ1684">
        <v>1200</v>
      </c>
      <c r="BA1684">
        <v>1</v>
      </c>
      <c r="BB1684" t="str">
        <f t="shared" si="127"/>
        <v xml:space="preserve">N35DC   </v>
      </c>
      <c r="BC1684">
        <v>1</v>
      </c>
      <c r="BE1684">
        <v>0</v>
      </c>
      <c r="BF1684">
        <v>0</v>
      </c>
      <c r="BG1684">
        <v>0</v>
      </c>
      <c r="BH1684">
        <v>950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>"17:51:55.129"</f>
        <v>17:51:55.129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5</v>
      </c>
      <c r="CP1684" t="s">
        <v>119</v>
      </c>
      <c r="CQ1684">
        <v>357</v>
      </c>
      <c r="CR1684">
        <v>0</v>
      </c>
      <c r="CW1684">
        <v>13146673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"10/21/2020 17:51:48.222"</f>
        <v>10/21/2020 17:51:48.222</v>
      </c>
      <c r="C1685" t="str">
        <f t="shared" si="126"/>
        <v>FFDFD3C0</v>
      </c>
      <c r="D1685" t="s">
        <v>133</v>
      </c>
      <c r="E1685">
        <v>1</v>
      </c>
      <c r="F1685">
        <v>1001</v>
      </c>
      <c r="G1685" t="s">
        <v>114</v>
      </c>
      <c r="J1685" t="s">
        <v>134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"17:51:56.148"</f>
        <v>17:51:56.148</v>
      </c>
      <c r="T1685" t="str">
        <f>"17:51:55.748"</f>
        <v>17:51:55.748</v>
      </c>
      <c r="U1685" t="str">
        <f t="shared" si="125"/>
        <v>A3E2C2</v>
      </c>
      <c r="V1685">
        <v>0</v>
      </c>
      <c r="W1685">
        <v>0</v>
      </c>
      <c r="X1685">
        <v>1</v>
      </c>
      <c r="Z1685">
        <v>0</v>
      </c>
      <c r="AA1685">
        <v>10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1</v>
      </c>
      <c r="AH1685">
        <v>0</v>
      </c>
      <c r="AI1685" t="s">
        <v>749</v>
      </c>
      <c r="AJ1685">
        <v>30.354581</v>
      </c>
      <c r="AK1685" t="s">
        <v>750</v>
      </c>
      <c r="AL1685">
        <v>-89.845332999999997</v>
      </c>
      <c r="AM1685">
        <v>100</v>
      </c>
      <c r="AN1685">
        <v>900</v>
      </c>
      <c r="AO1685" t="s">
        <v>118</v>
      </c>
      <c r="AP1685">
        <v>118</v>
      </c>
      <c r="AQ1685">
        <v>-36</v>
      </c>
      <c r="AR1685">
        <v>-320</v>
      </c>
      <c r="AZ1685">
        <v>1200</v>
      </c>
      <c r="BA1685">
        <v>1</v>
      </c>
      <c r="BB1685" t="str">
        <f t="shared" si="127"/>
        <v xml:space="preserve">N35DC   </v>
      </c>
      <c r="BC1685">
        <v>1</v>
      </c>
      <c r="BE1685">
        <v>0</v>
      </c>
      <c r="BF1685">
        <v>0</v>
      </c>
      <c r="BG1685">
        <v>0</v>
      </c>
      <c r="BH1685">
        <v>950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>"17:51:56.149"</f>
        <v>17:51:56.149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6</v>
      </c>
      <c r="CP1685" t="s">
        <v>119</v>
      </c>
      <c r="CQ1685">
        <v>341</v>
      </c>
      <c r="CR1685">
        <v>0</v>
      </c>
      <c r="CW1685">
        <v>162225</v>
      </c>
      <c r="CY1685">
        <v>1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"10/21/2020 17:51:48.222"</f>
        <v>10/21/2020 17:51:48.222</v>
      </c>
      <c r="C1686" t="str">
        <f t="shared" si="126"/>
        <v>FFDFD3C0</v>
      </c>
      <c r="D1686" t="s">
        <v>113</v>
      </c>
      <c r="E1686">
        <v>4</v>
      </c>
      <c r="H1686">
        <v>162</v>
      </c>
      <c r="I1686" t="s">
        <v>114</v>
      </c>
      <c r="J1686" t="s">
        <v>115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"17:51:56.148"</f>
        <v>17:51:56.148</v>
      </c>
      <c r="T1686" t="str">
        <f>"17:51:55.748"</f>
        <v>17:51:55.748</v>
      </c>
      <c r="U1686" t="str">
        <f t="shared" si="125"/>
        <v>A3E2C2</v>
      </c>
      <c r="V1686">
        <v>0</v>
      </c>
      <c r="W1686">
        <v>0</v>
      </c>
      <c r="X1686">
        <v>1</v>
      </c>
      <c r="Z1686">
        <v>0</v>
      </c>
      <c r="AA1686">
        <v>10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1</v>
      </c>
      <c r="AH1686">
        <v>0</v>
      </c>
      <c r="AI1686" t="s">
        <v>749</v>
      </c>
      <c r="AJ1686">
        <v>30.354581</v>
      </c>
      <c r="AK1686" t="s">
        <v>750</v>
      </c>
      <c r="AL1686">
        <v>-89.845332999999997</v>
      </c>
      <c r="AM1686">
        <v>100</v>
      </c>
      <c r="AN1686">
        <v>900</v>
      </c>
      <c r="AO1686" t="s">
        <v>118</v>
      </c>
      <c r="AP1686">
        <v>118</v>
      </c>
      <c r="AQ1686">
        <v>-36</v>
      </c>
      <c r="AR1686">
        <v>-320</v>
      </c>
      <c r="AZ1686">
        <v>1200</v>
      </c>
      <c r="BA1686">
        <v>1</v>
      </c>
      <c r="BB1686" t="str">
        <f t="shared" si="127"/>
        <v xml:space="preserve">N35DC   </v>
      </c>
      <c r="BC1686">
        <v>1</v>
      </c>
      <c r="BE1686">
        <v>0</v>
      </c>
      <c r="BF1686">
        <v>0</v>
      </c>
      <c r="BG1686">
        <v>0</v>
      </c>
      <c r="BH1686">
        <v>950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>"17:51:56.149"</f>
        <v>17:51:56.149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6</v>
      </c>
      <c r="CP1686" t="s">
        <v>119</v>
      </c>
      <c r="CQ1686">
        <v>341</v>
      </c>
      <c r="CR1686">
        <v>0</v>
      </c>
      <c r="CW1686">
        <v>162225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"10/21/2020 17:51:48.222"</f>
        <v>10/21/2020 17:51:48.222</v>
      </c>
      <c r="C1687" t="str">
        <f t="shared" si="126"/>
        <v>FFDFD3C0</v>
      </c>
      <c r="D1687" t="s">
        <v>130</v>
      </c>
      <c r="E1687">
        <v>3</v>
      </c>
      <c r="F1687">
        <v>2003</v>
      </c>
      <c r="G1687" t="s">
        <v>131</v>
      </c>
      <c r="J1687" t="s">
        <v>132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"17:51:56.148"</f>
        <v>17:51:56.148</v>
      </c>
      <c r="T1687" t="str">
        <f>"17:51:55.748"</f>
        <v>17:51:55.748</v>
      </c>
      <c r="U1687" t="str">
        <f t="shared" si="125"/>
        <v>A3E2C2</v>
      </c>
      <c r="V1687">
        <v>0</v>
      </c>
      <c r="W1687">
        <v>0</v>
      </c>
      <c r="X1687">
        <v>1</v>
      </c>
      <c r="Z1687">
        <v>0</v>
      </c>
      <c r="AA1687">
        <v>10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1</v>
      </c>
      <c r="AH1687">
        <v>0</v>
      </c>
      <c r="AI1687" t="s">
        <v>749</v>
      </c>
      <c r="AJ1687">
        <v>30.354581</v>
      </c>
      <c r="AK1687" t="s">
        <v>750</v>
      </c>
      <c r="AL1687">
        <v>-89.845332999999997</v>
      </c>
      <c r="AM1687">
        <v>100</v>
      </c>
      <c r="AN1687">
        <v>900</v>
      </c>
      <c r="AO1687" t="s">
        <v>118</v>
      </c>
      <c r="AP1687">
        <v>118</v>
      </c>
      <c r="AQ1687">
        <v>-36</v>
      </c>
      <c r="AR1687">
        <v>-320</v>
      </c>
      <c r="AZ1687">
        <v>1200</v>
      </c>
      <c r="BA1687">
        <v>1</v>
      </c>
      <c r="BB1687" t="str">
        <f t="shared" si="127"/>
        <v xml:space="preserve">N35DC   </v>
      </c>
      <c r="BC1687">
        <v>1</v>
      </c>
      <c r="BE1687">
        <v>0</v>
      </c>
      <c r="BF1687">
        <v>0</v>
      </c>
      <c r="BG1687">
        <v>0</v>
      </c>
      <c r="BH1687">
        <v>950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"17:51:56.149"</f>
        <v>17:51:56.149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6</v>
      </c>
      <c r="CP1687" t="s">
        <v>119</v>
      </c>
      <c r="CQ1687">
        <v>341</v>
      </c>
      <c r="CR1687">
        <v>0</v>
      </c>
      <c r="CW1687">
        <v>162225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"10/21/2020 17:51:48.222"</f>
        <v>10/21/2020 17:51:48.222</v>
      </c>
      <c r="C1688" t="str">
        <f t="shared" si="126"/>
        <v>FFDFD3C0</v>
      </c>
      <c r="D1688" t="s">
        <v>128</v>
      </c>
      <c r="E1688">
        <v>9</v>
      </c>
      <c r="H1688">
        <v>257</v>
      </c>
      <c r="I1688" t="s">
        <v>129</v>
      </c>
      <c r="J1688" t="s">
        <v>126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"17:51:56.148"</f>
        <v>17:51:56.148</v>
      </c>
      <c r="T1688" t="str">
        <f>"17:51:55.748"</f>
        <v>17:51:55.748</v>
      </c>
      <c r="U1688" t="str">
        <f t="shared" si="125"/>
        <v>A3E2C2</v>
      </c>
      <c r="V1688">
        <v>0</v>
      </c>
      <c r="W1688">
        <v>0</v>
      </c>
      <c r="X1688">
        <v>1</v>
      </c>
      <c r="Z1688">
        <v>0</v>
      </c>
      <c r="AA1688">
        <v>10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1</v>
      </c>
      <c r="AH1688">
        <v>0</v>
      </c>
      <c r="AI1688" t="s">
        <v>749</v>
      </c>
      <c r="AJ1688">
        <v>30.354581</v>
      </c>
      <c r="AK1688" t="s">
        <v>750</v>
      </c>
      <c r="AL1688">
        <v>-89.845332999999997</v>
      </c>
      <c r="AM1688">
        <v>100</v>
      </c>
      <c r="AN1688">
        <v>900</v>
      </c>
      <c r="AO1688" t="s">
        <v>118</v>
      </c>
      <c r="AP1688">
        <v>118</v>
      </c>
      <c r="AQ1688">
        <v>-36</v>
      </c>
      <c r="AR1688">
        <v>-320</v>
      </c>
      <c r="AZ1688">
        <v>1200</v>
      </c>
      <c r="BA1688">
        <v>1</v>
      </c>
      <c r="BB1688" t="str">
        <f t="shared" si="127"/>
        <v xml:space="preserve">N35DC   </v>
      </c>
      <c r="BC1688">
        <v>1</v>
      </c>
      <c r="BE1688">
        <v>0</v>
      </c>
      <c r="BF1688">
        <v>0</v>
      </c>
      <c r="BG1688">
        <v>0</v>
      </c>
      <c r="BH1688">
        <v>950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"17:51:56.149"</f>
        <v>17:51:56.149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6</v>
      </c>
      <c r="CP1688" t="s">
        <v>119</v>
      </c>
      <c r="CQ1688">
        <v>341</v>
      </c>
      <c r="CR1688">
        <v>0</v>
      </c>
      <c r="CW1688">
        <v>162225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"10/21/2020 17:51:48.222"</f>
        <v>10/21/2020 17:51:48.222</v>
      </c>
      <c r="C1689" t="str">
        <f t="shared" si="126"/>
        <v>FFDFD3C0</v>
      </c>
      <c r="D1689" t="s">
        <v>124</v>
      </c>
      <c r="E1689">
        <v>2</v>
      </c>
      <c r="H1689">
        <v>14</v>
      </c>
      <c r="I1689" t="s">
        <v>125</v>
      </c>
      <c r="J1689" t="s">
        <v>126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"17:51:56.148"</f>
        <v>17:51:56.148</v>
      </c>
      <c r="T1689" t="str">
        <f>"17:51:55.748"</f>
        <v>17:51:55.748</v>
      </c>
      <c r="U1689" t="str">
        <f t="shared" si="125"/>
        <v>A3E2C2</v>
      </c>
      <c r="V1689">
        <v>0</v>
      </c>
      <c r="W1689">
        <v>0</v>
      </c>
      <c r="X1689">
        <v>1</v>
      </c>
      <c r="Z1689">
        <v>0</v>
      </c>
      <c r="AA1689">
        <v>10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1</v>
      </c>
      <c r="AH1689">
        <v>0</v>
      </c>
      <c r="AI1689" t="s">
        <v>749</v>
      </c>
      <c r="AJ1689">
        <v>30.354581</v>
      </c>
      <c r="AK1689" t="s">
        <v>750</v>
      </c>
      <c r="AL1689">
        <v>-89.845332999999997</v>
      </c>
      <c r="AM1689">
        <v>100</v>
      </c>
      <c r="AN1689">
        <v>900</v>
      </c>
      <c r="AO1689" t="s">
        <v>118</v>
      </c>
      <c r="AP1689">
        <v>118</v>
      </c>
      <c r="AQ1689">
        <v>-36</v>
      </c>
      <c r="AR1689">
        <v>-320</v>
      </c>
      <c r="AZ1689">
        <v>1200</v>
      </c>
      <c r="BA1689">
        <v>1</v>
      </c>
      <c r="BB1689" t="str">
        <f t="shared" si="127"/>
        <v xml:space="preserve">N35DC   </v>
      </c>
      <c r="BC1689">
        <v>1</v>
      </c>
      <c r="BE1689">
        <v>0</v>
      </c>
      <c r="BF1689">
        <v>0</v>
      </c>
      <c r="BG1689">
        <v>0</v>
      </c>
      <c r="BH1689">
        <v>950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"17:51:56.149"</f>
        <v>17:51:56.149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6</v>
      </c>
      <c r="CP1689" t="s">
        <v>119</v>
      </c>
      <c r="CQ1689">
        <v>341</v>
      </c>
      <c r="CR1689">
        <v>0</v>
      </c>
      <c r="CW1689">
        <v>162225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"10/21/2020 17:51:51.347"</f>
        <v>10/21/2020 17:51:51.347</v>
      </c>
      <c r="C1690" t="str">
        <f t="shared" si="126"/>
        <v>FFDFD3C0</v>
      </c>
      <c r="D1690" t="s">
        <v>133</v>
      </c>
      <c r="E1690">
        <v>1</v>
      </c>
      <c r="F1690">
        <v>1001</v>
      </c>
      <c r="G1690" t="s">
        <v>114</v>
      </c>
      <c r="J1690" t="s">
        <v>134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"17:51:59.266"</f>
        <v>17:51:59.266</v>
      </c>
      <c r="T1690" t="str">
        <f>"17:51:58.966"</f>
        <v>17:51:58.966</v>
      </c>
      <c r="U1690" t="str">
        <f t="shared" si="125"/>
        <v>A3E2C2</v>
      </c>
      <c r="V1690">
        <v>0</v>
      </c>
      <c r="W1690">
        <v>0</v>
      </c>
      <c r="X1690">
        <v>1</v>
      </c>
      <c r="Z1690">
        <v>0</v>
      </c>
      <c r="AA1690">
        <v>10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1</v>
      </c>
      <c r="AH1690">
        <v>0</v>
      </c>
      <c r="AI1690" t="s">
        <v>751</v>
      </c>
      <c r="AJ1690">
        <v>30.353894</v>
      </c>
      <c r="AK1690" t="s">
        <v>752</v>
      </c>
      <c r="AL1690">
        <v>-89.843445000000003</v>
      </c>
      <c r="AM1690">
        <v>100</v>
      </c>
      <c r="AN1690">
        <v>900</v>
      </c>
      <c r="AO1690" t="s">
        <v>118</v>
      </c>
      <c r="AP1690">
        <v>113</v>
      </c>
      <c r="AQ1690">
        <v>-53</v>
      </c>
      <c r="AR1690">
        <v>-128</v>
      </c>
      <c r="AZ1690">
        <v>1200</v>
      </c>
      <c r="BA1690">
        <v>1</v>
      </c>
      <c r="BB1690" t="str">
        <f t="shared" si="127"/>
        <v xml:space="preserve">N35DC   </v>
      </c>
      <c r="BC1690">
        <v>1</v>
      </c>
      <c r="BE1690">
        <v>0</v>
      </c>
      <c r="BF1690">
        <v>0</v>
      </c>
      <c r="BG1690">
        <v>0</v>
      </c>
      <c r="BH1690">
        <v>925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"17:51:59.268"</f>
        <v>17:51:59.268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6</v>
      </c>
      <c r="CP1690" t="s">
        <v>119</v>
      </c>
      <c r="CQ1690">
        <v>341</v>
      </c>
      <c r="CR1690">
        <v>0</v>
      </c>
      <c r="CW1690">
        <v>164608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"10/21/2020 17:51:51.347"</f>
        <v>10/21/2020 17:51:51.347</v>
      </c>
      <c r="C1691" t="str">
        <f t="shared" si="126"/>
        <v>FFDFD3C0</v>
      </c>
      <c r="D1691" t="s">
        <v>128</v>
      </c>
      <c r="E1691">
        <v>9</v>
      </c>
      <c r="H1691">
        <v>257</v>
      </c>
      <c r="I1691" t="s">
        <v>129</v>
      </c>
      <c r="J1691" t="s">
        <v>126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"17:51:59.266"</f>
        <v>17:51:59.266</v>
      </c>
      <c r="T1691" t="str">
        <f>"17:51:58.966"</f>
        <v>17:51:58.966</v>
      </c>
      <c r="U1691" t="str">
        <f t="shared" si="125"/>
        <v>A3E2C2</v>
      </c>
      <c r="V1691">
        <v>0</v>
      </c>
      <c r="W1691">
        <v>0</v>
      </c>
      <c r="X1691">
        <v>1</v>
      </c>
      <c r="Z1691">
        <v>0</v>
      </c>
      <c r="AA1691">
        <v>10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1</v>
      </c>
      <c r="AH1691">
        <v>0</v>
      </c>
      <c r="AI1691" t="s">
        <v>751</v>
      </c>
      <c r="AJ1691">
        <v>30.353894</v>
      </c>
      <c r="AK1691" t="s">
        <v>752</v>
      </c>
      <c r="AL1691">
        <v>-89.843445000000003</v>
      </c>
      <c r="AM1691">
        <v>100</v>
      </c>
      <c r="AN1691">
        <v>900</v>
      </c>
      <c r="AO1691" t="s">
        <v>118</v>
      </c>
      <c r="AP1691">
        <v>113</v>
      </c>
      <c r="AQ1691">
        <v>-53</v>
      </c>
      <c r="AR1691">
        <v>-128</v>
      </c>
      <c r="AZ1691">
        <v>1200</v>
      </c>
      <c r="BA1691">
        <v>1</v>
      </c>
      <c r="BB1691" t="str">
        <f t="shared" si="127"/>
        <v xml:space="preserve">N35DC   </v>
      </c>
      <c r="BC1691">
        <v>1</v>
      </c>
      <c r="BE1691">
        <v>0</v>
      </c>
      <c r="BF1691">
        <v>0</v>
      </c>
      <c r="BG1691">
        <v>0</v>
      </c>
      <c r="BH1691">
        <v>925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"17:51:59.268"</f>
        <v>17:51:59.268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341</v>
      </c>
      <c r="CR1691">
        <v>0</v>
      </c>
      <c r="CW1691">
        <v>164608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"10/21/2020 17:51:51.347"</f>
        <v>10/21/2020 17:51:51.347</v>
      </c>
      <c r="C1692" t="str">
        <f t="shared" si="126"/>
        <v>FFDFD3C0</v>
      </c>
      <c r="D1692" t="s">
        <v>124</v>
      </c>
      <c r="E1692">
        <v>2</v>
      </c>
      <c r="H1692">
        <v>14</v>
      </c>
      <c r="I1692" t="s">
        <v>125</v>
      </c>
      <c r="J1692" t="s">
        <v>126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"17:51:59.266"</f>
        <v>17:51:59.266</v>
      </c>
      <c r="T1692" t="str">
        <f>"17:51:58.966"</f>
        <v>17:51:58.966</v>
      </c>
      <c r="U1692" t="str">
        <f t="shared" si="125"/>
        <v>A3E2C2</v>
      </c>
      <c r="V1692">
        <v>0</v>
      </c>
      <c r="W1692">
        <v>0</v>
      </c>
      <c r="X1692">
        <v>1</v>
      </c>
      <c r="Z1692">
        <v>0</v>
      </c>
      <c r="AA1692">
        <v>10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1</v>
      </c>
      <c r="AH1692">
        <v>0</v>
      </c>
      <c r="AI1692" t="s">
        <v>751</v>
      </c>
      <c r="AJ1692">
        <v>30.353894</v>
      </c>
      <c r="AK1692" t="s">
        <v>752</v>
      </c>
      <c r="AL1692">
        <v>-89.843445000000003</v>
      </c>
      <c r="AM1692">
        <v>100</v>
      </c>
      <c r="AN1692">
        <v>900</v>
      </c>
      <c r="AO1692" t="s">
        <v>118</v>
      </c>
      <c r="AP1692">
        <v>113</v>
      </c>
      <c r="AQ1692">
        <v>-53</v>
      </c>
      <c r="AR1692">
        <v>-128</v>
      </c>
      <c r="AZ1692">
        <v>1200</v>
      </c>
      <c r="BA1692">
        <v>1</v>
      </c>
      <c r="BB1692" t="str">
        <f t="shared" si="127"/>
        <v xml:space="preserve">N35DC   </v>
      </c>
      <c r="BC1692">
        <v>1</v>
      </c>
      <c r="BE1692">
        <v>0</v>
      </c>
      <c r="BF1692">
        <v>0</v>
      </c>
      <c r="BG1692">
        <v>0</v>
      </c>
      <c r="BH1692">
        <v>925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>"17:51:59.268"</f>
        <v>17:51:59.268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6</v>
      </c>
      <c r="CP1692" t="s">
        <v>119</v>
      </c>
      <c r="CQ1692">
        <v>341</v>
      </c>
      <c r="CR1692">
        <v>0</v>
      </c>
      <c r="CW1692">
        <v>164608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"10/21/2020 17:51:51.347"</f>
        <v>10/21/2020 17:51:51.347</v>
      </c>
      <c r="C1693" t="str">
        <f t="shared" si="126"/>
        <v>FFDFD3C0</v>
      </c>
      <c r="D1693" t="s">
        <v>113</v>
      </c>
      <c r="E1693">
        <v>4</v>
      </c>
      <c r="H1693">
        <v>162</v>
      </c>
      <c r="I1693" t="s">
        <v>114</v>
      </c>
      <c r="J1693" t="s">
        <v>115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"17:51:59.266"</f>
        <v>17:51:59.266</v>
      </c>
      <c r="T1693" t="str">
        <f>"17:51:58.966"</f>
        <v>17:51:58.966</v>
      </c>
      <c r="U1693" t="str">
        <f t="shared" si="125"/>
        <v>A3E2C2</v>
      </c>
      <c r="V1693">
        <v>0</v>
      </c>
      <c r="W1693">
        <v>0</v>
      </c>
      <c r="X1693">
        <v>1</v>
      </c>
      <c r="Z1693">
        <v>0</v>
      </c>
      <c r="AA1693">
        <v>10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1</v>
      </c>
      <c r="AH1693">
        <v>0</v>
      </c>
      <c r="AI1693" t="s">
        <v>751</v>
      </c>
      <c r="AJ1693">
        <v>30.353894</v>
      </c>
      <c r="AK1693" t="s">
        <v>752</v>
      </c>
      <c r="AL1693">
        <v>-89.843445000000003</v>
      </c>
      <c r="AM1693">
        <v>100</v>
      </c>
      <c r="AN1693">
        <v>900</v>
      </c>
      <c r="AO1693" t="s">
        <v>118</v>
      </c>
      <c r="AP1693">
        <v>113</v>
      </c>
      <c r="AQ1693">
        <v>-53</v>
      </c>
      <c r="AR1693">
        <v>-128</v>
      </c>
      <c r="AZ1693">
        <v>1200</v>
      </c>
      <c r="BA1693">
        <v>1</v>
      </c>
      <c r="BB1693" t="str">
        <f t="shared" si="127"/>
        <v xml:space="preserve">N35DC   </v>
      </c>
      <c r="BC1693">
        <v>1</v>
      </c>
      <c r="BE1693">
        <v>0</v>
      </c>
      <c r="BF1693">
        <v>0</v>
      </c>
      <c r="BG1693">
        <v>0</v>
      </c>
      <c r="BH1693">
        <v>925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>"17:51:59.268"</f>
        <v>17:51:59.268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6</v>
      </c>
      <c r="CP1693" t="s">
        <v>119</v>
      </c>
      <c r="CQ1693">
        <v>341</v>
      </c>
      <c r="CR1693">
        <v>0</v>
      </c>
      <c r="CW1693">
        <v>164608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"10/21/2020 17:51:51.347"</f>
        <v>10/21/2020 17:51:51.347</v>
      </c>
      <c r="C1694" t="str">
        <f t="shared" si="126"/>
        <v>FFDFD3C0</v>
      </c>
      <c r="D1694" t="s">
        <v>130</v>
      </c>
      <c r="E1694">
        <v>3</v>
      </c>
      <c r="F1694">
        <v>2003</v>
      </c>
      <c r="G1694" t="s">
        <v>131</v>
      </c>
      <c r="J1694" t="s">
        <v>132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"17:51:59.266"</f>
        <v>17:51:59.266</v>
      </c>
      <c r="T1694" t="str">
        <f>"17:51:58.966"</f>
        <v>17:51:58.966</v>
      </c>
      <c r="U1694" t="str">
        <f t="shared" si="125"/>
        <v>A3E2C2</v>
      </c>
      <c r="V1694">
        <v>0</v>
      </c>
      <c r="W1694">
        <v>0</v>
      </c>
      <c r="X1694">
        <v>1</v>
      </c>
      <c r="Z1694">
        <v>0</v>
      </c>
      <c r="AA1694">
        <v>10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1</v>
      </c>
      <c r="AH1694">
        <v>0</v>
      </c>
      <c r="AI1694" t="s">
        <v>751</v>
      </c>
      <c r="AJ1694">
        <v>30.353894</v>
      </c>
      <c r="AK1694" t="s">
        <v>752</v>
      </c>
      <c r="AL1694">
        <v>-89.843445000000003</v>
      </c>
      <c r="AM1694">
        <v>100</v>
      </c>
      <c r="AN1694">
        <v>900</v>
      </c>
      <c r="AO1694" t="s">
        <v>118</v>
      </c>
      <c r="AP1694">
        <v>113</v>
      </c>
      <c r="AQ1694">
        <v>-53</v>
      </c>
      <c r="AR1694">
        <v>-128</v>
      </c>
      <c r="AZ1694">
        <v>1200</v>
      </c>
      <c r="BA1694">
        <v>1</v>
      </c>
      <c r="BB1694" t="str">
        <f t="shared" si="127"/>
        <v xml:space="preserve">N35DC   </v>
      </c>
      <c r="BC1694">
        <v>1</v>
      </c>
      <c r="BE1694">
        <v>0</v>
      </c>
      <c r="BF1694">
        <v>0</v>
      </c>
      <c r="BG1694">
        <v>0</v>
      </c>
      <c r="BH1694">
        <v>925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>"17:51:59.268"</f>
        <v>17:51:59.268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6</v>
      </c>
      <c r="CP1694" t="s">
        <v>119</v>
      </c>
      <c r="CQ1694">
        <v>341</v>
      </c>
      <c r="CR1694">
        <v>0</v>
      </c>
      <c r="CW1694">
        <v>164608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"10/21/2020 17:51:54.195"</f>
        <v>10/21/2020 17:51:54.195</v>
      </c>
      <c r="C1695" t="str">
        <f t="shared" si="126"/>
        <v>FFDFD3C0</v>
      </c>
      <c r="D1695" t="s">
        <v>113</v>
      </c>
      <c r="E1695">
        <v>4</v>
      </c>
      <c r="H1695">
        <v>162</v>
      </c>
      <c r="I1695" t="s">
        <v>114</v>
      </c>
      <c r="J1695" t="s">
        <v>115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ref="S1695:T1699" si="129">"17:52:02.086"</f>
        <v>17:52:02.086</v>
      </c>
      <c r="T1695" t="str">
        <f t="shared" si="129"/>
        <v>17:52:02.086</v>
      </c>
      <c r="U1695" t="str">
        <f t="shared" si="125"/>
        <v>A3E2C2</v>
      </c>
      <c r="V1695">
        <v>0</v>
      </c>
      <c r="W1695">
        <v>0</v>
      </c>
      <c r="X1695">
        <v>1</v>
      </c>
      <c r="Z1695">
        <v>0</v>
      </c>
      <c r="AA1695">
        <v>10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1</v>
      </c>
      <c r="AH1695">
        <v>0</v>
      </c>
      <c r="AI1695" t="s">
        <v>753</v>
      </c>
      <c r="AJ1695">
        <v>30.353035999999999</v>
      </c>
      <c r="AK1695" t="s">
        <v>754</v>
      </c>
      <c r="AL1695">
        <v>-89.841770999999994</v>
      </c>
      <c r="AM1695">
        <v>100</v>
      </c>
      <c r="AN1695">
        <v>900</v>
      </c>
      <c r="AO1695" t="s">
        <v>118</v>
      </c>
      <c r="AP1695">
        <v>104</v>
      </c>
      <c r="AQ1695">
        <v>-72</v>
      </c>
      <c r="AR1695">
        <v>64</v>
      </c>
      <c r="AZ1695">
        <v>1200</v>
      </c>
      <c r="BA1695">
        <v>1</v>
      </c>
      <c r="BB1695" t="str">
        <f t="shared" si="127"/>
        <v xml:space="preserve">N35DC   </v>
      </c>
      <c r="BC1695">
        <v>1</v>
      </c>
      <c r="BE1695">
        <v>0</v>
      </c>
      <c r="BF1695">
        <v>0</v>
      </c>
      <c r="BG1695">
        <v>0</v>
      </c>
      <c r="BH1695">
        <v>925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>"17:52:02.088"</f>
        <v>17:52:02.088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6</v>
      </c>
      <c r="CP1695" t="s">
        <v>119</v>
      </c>
      <c r="CQ1695">
        <v>341</v>
      </c>
      <c r="CR1695">
        <v>0</v>
      </c>
      <c r="CW1695">
        <v>166694</v>
      </c>
      <c r="CY1695">
        <v>1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"10/21/2020 17:51:54.195"</f>
        <v>10/21/2020 17:51:54.195</v>
      </c>
      <c r="C1696" t="str">
        <f t="shared" si="126"/>
        <v>FFDFD3C0</v>
      </c>
      <c r="D1696" t="s">
        <v>130</v>
      </c>
      <c r="E1696">
        <v>3</v>
      </c>
      <c r="F1696">
        <v>2003</v>
      </c>
      <c r="G1696" t="s">
        <v>131</v>
      </c>
      <c r="J1696" t="s">
        <v>132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129"/>
        <v>17:52:02.086</v>
      </c>
      <c r="T1696" t="str">
        <f t="shared" si="129"/>
        <v>17:52:02.086</v>
      </c>
      <c r="U1696" t="str">
        <f t="shared" si="125"/>
        <v>A3E2C2</v>
      </c>
      <c r="V1696">
        <v>0</v>
      </c>
      <c r="W1696">
        <v>0</v>
      </c>
      <c r="X1696">
        <v>1</v>
      </c>
      <c r="Z1696">
        <v>0</v>
      </c>
      <c r="AA1696">
        <v>10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1</v>
      </c>
      <c r="AH1696">
        <v>0</v>
      </c>
      <c r="AI1696" t="s">
        <v>753</v>
      </c>
      <c r="AJ1696">
        <v>30.353035999999999</v>
      </c>
      <c r="AK1696" t="s">
        <v>754</v>
      </c>
      <c r="AL1696">
        <v>-89.841770999999994</v>
      </c>
      <c r="AM1696">
        <v>100</v>
      </c>
      <c r="AN1696">
        <v>900</v>
      </c>
      <c r="AO1696" t="s">
        <v>118</v>
      </c>
      <c r="AP1696">
        <v>104</v>
      </c>
      <c r="AQ1696">
        <v>-72</v>
      </c>
      <c r="AR1696">
        <v>64</v>
      </c>
      <c r="AZ1696">
        <v>1200</v>
      </c>
      <c r="BA1696">
        <v>1</v>
      </c>
      <c r="BB1696" t="str">
        <f t="shared" si="127"/>
        <v xml:space="preserve">N35DC   </v>
      </c>
      <c r="BC1696">
        <v>1</v>
      </c>
      <c r="BE1696">
        <v>0</v>
      </c>
      <c r="BF1696">
        <v>0</v>
      </c>
      <c r="BG1696">
        <v>0</v>
      </c>
      <c r="BH1696">
        <v>925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>"17:52:02.088"</f>
        <v>17:52:02.088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6</v>
      </c>
      <c r="CP1696" t="s">
        <v>119</v>
      </c>
      <c r="CQ1696">
        <v>341</v>
      </c>
      <c r="CR1696">
        <v>0</v>
      </c>
      <c r="CW1696">
        <v>166694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"10/21/2020 17:51:54.195"</f>
        <v>10/21/2020 17:51:54.195</v>
      </c>
      <c r="C1697" t="str">
        <f t="shared" si="126"/>
        <v>FFDFD3C0</v>
      </c>
      <c r="D1697" t="s">
        <v>133</v>
      </c>
      <c r="E1697">
        <v>1</v>
      </c>
      <c r="F1697">
        <v>1001</v>
      </c>
      <c r="G1697" t="s">
        <v>114</v>
      </c>
      <c r="J1697" t="s">
        <v>134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129"/>
        <v>17:52:02.086</v>
      </c>
      <c r="T1697" t="str">
        <f t="shared" si="129"/>
        <v>17:52:02.086</v>
      </c>
      <c r="U1697" t="str">
        <f t="shared" si="125"/>
        <v>A3E2C2</v>
      </c>
      <c r="V1697">
        <v>0</v>
      </c>
      <c r="W1697">
        <v>0</v>
      </c>
      <c r="X1697">
        <v>1</v>
      </c>
      <c r="Z1697">
        <v>0</v>
      </c>
      <c r="AA1697">
        <v>10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1</v>
      </c>
      <c r="AH1697">
        <v>0</v>
      </c>
      <c r="AI1697" t="s">
        <v>753</v>
      </c>
      <c r="AJ1697">
        <v>30.353035999999999</v>
      </c>
      <c r="AK1697" t="s">
        <v>754</v>
      </c>
      <c r="AL1697">
        <v>-89.841770999999994</v>
      </c>
      <c r="AM1697">
        <v>100</v>
      </c>
      <c r="AN1697">
        <v>900</v>
      </c>
      <c r="AO1697" t="s">
        <v>118</v>
      </c>
      <c r="AP1697">
        <v>104</v>
      </c>
      <c r="AQ1697">
        <v>-72</v>
      </c>
      <c r="AR1697">
        <v>64</v>
      </c>
      <c r="AZ1697">
        <v>1200</v>
      </c>
      <c r="BA1697">
        <v>1</v>
      </c>
      <c r="BB1697" t="str">
        <f t="shared" si="127"/>
        <v xml:space="preserve">N35DC   </v>
      </c>
      <c r="BC1697">
        <v>1</v>
      </c>
      <c r="BE1697">
        <v>0</v>
      </c>
      <c r="BF1697">
        <v>0</v>
      </c>
      <c r="BG1697">
        <v>0</v>
      </c>
      <c r="BH1697">
        <v>925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>"17:52:02.088"</f>
        <v>17:52:02.088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341</v>
      </c>
      <c r="CR1697">
        <v>0</v>
      </c>
      <c r="CW1697">
        <v>166694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"10/21/2020 17:51:54.195"</f>
        <v>10/21/2020 17:51:54.195</v>
      </c>
      <c r="C1698" t="str">
        <f t="shared" si="126"/>
        <v>FFDFD3C0</v>
      </c>
      <c r="D1698" t="s">
        <v>124</v>
      </c>
      <c r="E1698">
        <v>2</v>
      </c>
      <c r="H1698">
        <v>14</v>
      </c>
      <c r="I1698" t="s">
        <v>125</v>
      </c>
      <c r="J1698" t="s">
        <v>126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129"/>
        <v>17:52:02.086</v>
      </c>
      <c r="T1698" t="str">
        <f t="shared" si="129"/>
        <v>17:52:02.086</v>
      </c>
      <c r="U1698" t="str">
        <f t="shared" si="125"/>
        <v>A3E2C2</v>
      </c>
      <c r="V1698">
        <v>0</v>
      </c>
      <c r="W1698">
        <v>0</v>
      </c>
      <c r="X1698">
        <v>1</v>
      </c>
      <c r="Z1698">
        <v>0</v>
      </c>
      <c r="AA1698">
        <v>10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1</v>
      </c>
      <c r="AH1698">
        <v>0</v>
      </c>
      <c r="AI1698" t="s">
        <v>753</v>
      </c>
      <c r="AJ1698">
        <v>30.353035999999999</v>
      </c>
      <c r="AK1698" t="s">
        <v>754</v>
      </c>
      <c r="AL1698">
        <v>-89.841770999999994</v>
      </c>
      <c r="AM1698">
        <v>100</v>
      </c>
      <c r="AN1698">
        <v>900</v>
      </c>
      <c r="AO1698" t="s">
        <v>118</v>
      </c>
      <c r="AP1698">
        <v>104</v>
      </c>
      <c r="AQ1698">
        <v>-72</v>
      </c>
      <c r="AR1698">
        <v>64</v>
      </c>
      <c r="AZ1698">
        <v>1200</v>
      </c>
      <c r="BA1698">
        <v>1</v>
      </c>
      <c r="BB1698" t="str">
        <f t="shared" si="127"/>
        <v xml:space="preserve">N35DC   </v>
      </c>
      <c r="BC1698">
        <v>1</v>
      </c>
      <c r="BE1698">
        <v>0</v>
      </c>
      <c r="BF1698">
        <v>0</v>
      </c>
      <c r="BG1698">
        <v>0</v>
      </c>
      <c r="BH1698">
        <v>925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>"17:52:02.088"</f>
        <v>17:52:02.088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6</v>
      </c>
      <c r="CP1698" t="s">
        <v>119</v>
      </c>
      <c r="CQ1698">
        <v>341</v>
      </c>
      <c r="CR1698">
        <v>0</v>
      </c>
      <c r="CW1698">
        <v>166694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"10/21/2020 17:51:54.195"</f>
        <v>10/21/2020 17:51:54.195</v>
      </c>
      <c r="C1699" t="str">
        <f t="shared" si="126"/>
        <v>FFDFD3C0</v>
      </c>
      <c r="D1699" t="s">
        <v>128</v>
      </c>
      <c r="E1699">
        <v>9</v>
      </c>
      <c r="H1699">
        <v>257</v>
      </c>
      <c r="I1699" t="s">
        <v>129</v>
      </c>
      <c r="J1699" t="s">
        <v>126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129"/>
        <v>17:52:02.086</v>
      </c>
      <c r="T1699" t="str">
        <f t="shared" si="129"/>
        <v>17:52:02.086</v>
      </c>
      <c r="U1699" t="str">
        <f t="shared" si="125"/>
        <v>A3E2C2</v>
      </c>
      <c r="V1699">
        <v>0</v>
      </c>
      <c r="W1699">
        <v>0</v>
      </c>
      <c r="X1699">
        <v>1</v>
      </c>
      <c r="Z1699">
        <v>0</v>
      </c>
      <c r="AA1699">
        <v>10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1</v>
      </c>
      <c r="AH1699">
        <v>0</v>
      </c>
      <c r="AI1699" t="s">
        <v>753</v>
      </c>
      <c r="AJ1699">
        <v>30.353035999999999</v>
      </c>
      <c r="AK1699" t="s">
        <v>754</v>
      </c>
      <c r="AL1699">
        <v>-89.841770999999994</v>
      </c>
      <c r="AM1699">
        <v>100</v>
      </c>
      <c r="AN1699">
        <v>900</v>
      </c>
      <c r="AO1699" t="s">
        <v>118</v>
      </c>
      <c r="AP1699">
        <v>104</v>
      </c>
      <c r="AQ1699">
        <v>-72</v>
      </c>
      <c r="AR1699">
        <v>64</v>
      </c>
      <c r="AZ1699">
        <v>1200</v>
      </c>
      <c r="BA1699">
        <v>1</v>
      </c>
      <c r="BB1699" t="str">
        <f t="shared" si="127"/>
        <v xml:space="preserve">N35DC   </v>
      </c>
      <c r="BC1699">
        <v>1</v>
      </c>
      <c r="BE1699">
        <v>0</v>
      </c>
      <c r="BF1699">
        <v>0</v>
      </c>
      <c r="BG1699">
        <v>0</v>
      </c>
      <c r="BH1699">
        <v>925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>"17:52:02.088"</f>
        <v>17:52:02.088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6</v>
      </c>
      <c r="CP1699" t="s">
        <v>119</v>
      </c>
      <c r="CQ1699">
        <v>341</v>
      </c>
      <c r="CR1699">
        <v>0</v>
      </c>
      <c r="CW1699">
        <v>166694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"10/21/2020 17:51:55.090"</f>
        <v>10/21/2020 17:51:55.090</v>
      </c>
      <c r="C1700" t="str">
        <f t="shared" si="126"/>
        <v>FFDFD3C0</v>
      </c>
      <c r="D1700" t="s">
        <v>124</v>
      </c>
      <c r="E1700">
        <v>2</v>
      </c>
      <c r="H1700">
        <v>14</v>
      </c>
      <c r="I1700" t="s">
        <v>125</v>
      </c>
      <c r="J1700" t="s">
        <v>126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ref="S1700:T1704" si="130">"17:52:03.016"</f>
        <v>17:52:03.016</v>
      </c>
      <c r="T1700" t="str">
        <f t="shared" si="130"/>
        <v>17:52:03.016</v>
      </c>
      <c r="U1700" t="str">
        <f t="shared" si="125"/>
        <v>A3E2C2</v>
      </c>
      <c r="V1700">
        <v>0</v>
      </c>
      <c r="W1700">
        <v>0</v>
      </c>
      <c r="X1700">
        <v>1</v>
      </c>
      <c r="Z1700">
        <v>0</v>
      </c>
      <c r="AA1700">
        <v>10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1</v>
      </c>
      <c r="AH1700">
        <v>0</v>
      </c>
      <c r="AI1700" t="s">
        <v>755</v>
      </c>
      <c r="AJ1700">
        <v>30.352713999999999</v>
      </c>
      <c r="AK1700" t="s">
        <v>756</v>
      </c>
      <c r="AL1700">
        <v>-89.841299000000006</v>
      </c>
      <c r="AM1700">
        <v>100</v>
      </c>
      <c r="AN1700">
        <v>900</v>
      </c>
      <c r="AO1700" t="s">
        <v>118</v>
      </c>
      <c r="AP1700">
        <v>101</v>
      </c>
      <c r="AQ1700">
        <v>-77</v>
      </c>
      <c r="AR1700">
        <v>0</v>
      </c>
      <c r="AZ1700">
        <v>1200</v>
      </c>
      <c r="BA1700">
        <v>1</v>
      </c>
      <c r="BB1700" t="str">
        <f t="shared" si="127"/>
        <v xml:space="preserve">N35DC   </v>
      </c>
      <c r="BC1700">
        <v>1</v>
      </c>
      <c r="BE1700">
        <v>0</v>
      </c>
      <c r="BF1700">
        <v>0</v>
      </c>
      <c r="BG1700">
        <v>0</v>
      </c>
      <c r="BH1700">
        <v>925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>"17:52:03.018"</f>
        <v>17:52:03.018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6</v>
      </c>
      <c r="CP1700" t="s">
        <v>119</v>
      </c>
      <c r="CQ1700">
        <v>341</v>
      </c>
      <c r="CR1700">
        <v>0</v>
      </c>
      <c r="CW1700">
        <v>167323</v>
      </c>
      <c r="CY1700">
        <v>1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"10/21/2020 17:51:55.090"</f>
        <v>10/21/2020 17:51:55.090</v>
      </c>
      <c r="C1701" t="str">
        <f t="shared" si="126"/>
        <v>FFDFD3C0</v>
      </c>
      <c r="D1701" t="s">
        <v>113</v>
      </c>
      <c r="E1701">
        <v>4</v>
      </c>
      <c r="H1701">
        <v>162</v>
      </c>
      <c r="I1701" t="s">
        <v>114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130"/>
        <v>17:52:03.016</v>
      </c>
      <c r="T1701" t="str">
        <f t="shared" si="130"/>
        <v>17:52:03.016</v>
      </c>
      <c r="U1701" t="str">
        <f t="shared" si="125"/>
        <v>A3E2C2</v>
      </c>
      <c r="V1701">
        <v>0</v>
      </c>
      <c r="W1701">
        <v>0</v>
      </c>
      <c r="X1701">
        <v>1</v>
      </c>
      <c r="Z1701">
        <v>0</v>
      </c>
      <c r="AA1701">
        <v>10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1</v>
      </c>
      <c r="AH1701">
        <v>0</v>
      </c>
      <c r="AI1701" t="s">
        <v>755</v>
      </c>
      <c r="AJ1701">
        <v>30.352713999999999</v>
      </c>
      <c r="AK1701" t="s">
        <v>756</v>
      </c>
      <c r="AL1701">
        <v>-89.841299000000006</v>
      </c>
      <c r="AM1701">
        <v>100</v>
      </c>
      <c r="AN1701">
        <v>900</v>
      </c>
      <c r="AO1701" t="s">
        <v>118</v>
      </c>
      <c r="AP1701">
        <v>101</v>
      </c>
      <c r="AQ1701">
        <v>-77</v>
      </c>
      <c r="AR1701">
        <v>0</v>
      </c>
      <c r="AZ1701">
        <v>1200</v>
      </c>
      <c r="BA1701">
        <v>1</v>
      </c>
      <c r="BB1701" t="str">
        <f t="shared" si="127"/>
        <v xml:space="preserve">N35DC   </v>
      </c>
      <c r="BC1701">
        <v>1</v>
      </c>
      <c r="BE1701">
        <v>0</v>
      </c>
      <c r="BF1701">
        <v>0</v>
      </c>
      <c r="BG1701">
        <v>0</v>
      </c>
      <c r="BH1701">
        <v>925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>"17:52:03.018"</f>
        <v>17:52:03.018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6</v>
      </c>
      <c r="CP1701" t="s">
        <v>119</v>
      </c>
      <c r="CQ1701">
        <v>341</v>
      </c>
      <c r="CR1701">
        <v>0</v>
      </c>
      <c r="CW1701">
        <v>167323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"10/21/2020 17:51:55.090"</f>
        <v>10/21/2020 17:51:55.090</v>
      </c>
      <c r="C1702" t="str">
        <f t="shared" si="126"/>
        <v>FFDFD3C0</v>
      </c>
      <c r="D1702" t="s">
        <v>130</v>
      </c>
      <c r="E1702">
        <v>3</v>
      </c>
      <c r="F1702">
        <v>2003</v>
      </c>
      <c r="G1702" t="s">
        <v>131</v>
      </c>
      <c r="J1702" t="s">
        <v>132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130"/>
        <v>17:52:03.016</v>
      </c>
      <c r="T1702" t="str">
        <f t="shared" si="130"/>
        <v>17:52:03.016</v>
      </c>
      <c r="U1702" t="str">
        <f t="shared" si="125"/>
        <v>A3E2C2</v>
      </c>
      <c r="V1702">
        <v>0</v>
      </c>
      <c r="W1702">
        <v>0</v>
      </c>
      <c r="X1702">
        <v>1</v>
      </c>
      <c r="Z1702">
        <v>0</v>
      </c>
      <c r="AA1702">
        <v>10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1</v>
      </c>
      <c r="AH1702">
        <v>0</v>
      </c>
      <c r="AI1702" t="s">
        <v>755</v>
      </c>
      <c r="AJ1702">
        <v>30.352713999999999</v>
      </c>
      <c r="AK1702" t="s">
        <v>756</v>
      </c>
      <c r="AL1702">
        <v>-89.841299000000006</v>
      </c>
      <c r="AM1702">
        <v>100</v>
      </c>
      <c r="AN1702">
        <v>900</v>
      </c>
      <c r="AO1702" t="s">
        <v>118</v>
      </c>
      <c r="AP1702">
        <v>101</v>
      </c>
      <c r="AQ1702">
        <v>-77</v>
      </c>
      <c r="AR1702">
        <v>0</v>
      </c>
      <c r="AZ1702">
        <v>1200</v>
      </c>
      <c r="BA1702">
        <v>1</v>
      </c>
      <c r="BB1702" t="str">
        <f t="shared" si="127"/>
        <v xml:space="preserve">N35DC   </v>
      </c>
      <c r="BC1702">
        <v>1</v>
      </c>
      <c r="BE1702">
        <v>0</v>
      </c>
      <c r="BF1702">
        <v>0</v>
      </c>
      <c r="BG1702">
        <v>0</v>
      </c>
      <c r="BH1702">
        <v>925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>"17:52:03.018"</f>
        <v>17:52:03.018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341</v>
      </c>
      <c r="CR1702">
        <v>0</v>
      </c>
      <c r="CW1702">
        <v>167323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"10/21/2020 17:51:55.090"</f>
        <v>10/21/2020 17:51:55.090</v>
      </c>
      <c r="C1703" t="str">
        <f t="shared" si="126"/>
        <v>FFDFD3C0</v>
      </c>
      <c r="D1703" t="s">
        <v>133</v>
      </c>
      <c r="E1703">
        <v>1</v>
      </c>
      <c r="F1703">
        <v>1001</v>
      </c>
      <c r="G1703" t="s">
        <v>114</v>
      </c>
      <c r="J1703" t="s">
        <v>134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130"/>
        <v>17:52:03.016</v>
      </c>
      <c r="T1703" t="str">
        <f t="shared" si="130"/>
        <v>17:52:03.016</v>
      </c>
      <c r="U1703" t="str">
        <f t="shared" si="125"/>
        <v>A3E2C2</v>
      </c>
      <c r="V1703">
        <v>0</v>
      </c>
      <c r="W1703">
        <v>0</v>
      </c>
      <c r="X1703">
        <v>1</v>
      </c>
      <c r="Z1703">
        <v>0</v>
      </c>
      <c r="AA1703">
        <v>10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1</v>
      </c>
      <c r="AH1703">
        <v>0</v>
      </c>
      <c r="AI1703" t="s">
        <v>755</v>
      </c>
      <c r="AJ1703">
        <v>30.352713999999999</v>
      </c>
      <c r="AK1703" t="s">
        <v>756</v>
      </c>
      <c r="AL1703">
        <v>-89.841299000000006</v>
      </c>
      <c r="AM1703">
        <v>100</v>
      </c>
      <c r="AN1703">
        <v>900</v>
      </c>
      <c r="AO1703" t="s">
        <v>118</v>
      </c>
      <c r="AP1703">
        <v>101</v>
      </c>
      <c r="AQ1703">
        <v>-77</v>
      </c>
      <c r="AR1703">
        <v>0</v>
      </c>
      <c r="AZ1703">
        <v>1200</v>
      </c>
      <c r="BA1703">
        <v>1</v>
      </c>
      <c r="BB1703" t="str">
        <f t="shared" si="127"/>
        <v xml:space="preserve">N35DC   </v>
      </c>
      <c r="BC1703">
        <v>1</v>
      </c>
      <c r="BE1703">
        <v>0</v>
      </c>
      <c r="BF1703">
        <v>0</v>
      </c>
      <c r="BG1703">
        <v>0</v>
      </c>
      <c r="BH1703">
        <v>925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"17:52:03.018"</f>
        <v>17:52:03.018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6</v>
      </c>
      <c r="CP1703" t="s">
        <v>119</v>
      </c>
      <c r="CQ1703">
        <v>341</v>
      </c>
      <c r="CR1703">
        <v>0</v>
      </c>
      <c r="CW1703">
        <v>167323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"10/21/2020 17:51:55.090"</f>
        <v>10/21/2020 17:51:55.090</v>
      </c>
      <c r="C1704" t="str">
        <f t="shared" si="126"/>
        <v>FFDFD3C0</v>
      </c>
      <c r="D1704" t="s">
        <v>128</v>
      </c>
      <c r="E1704">
        <v>9</v>
      </c>
      <c r="H1704">
        <v>257</v>
      </c>
      <c r="I1704" t="s">
        <v>129</v>
      </c>
      <c r="J1704" t="s">
        <v>126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130"/>
        <v>17:52:03.016</v>
      </c>
      <c r="T1704" t="str">
        <f t="shared" si="130"/>
        <v>17:52:03.016</v>
      </c>
      <c r="U1704" t="str">
        <f t="shared" si="125"/>
        <v>A3E2C2</v>
      </c>
      <c r="V1704">
        <v>0</v>
      </c>
      <c r="W1704">
        <v>0</v>
      </c>
      <c r="X1704">
        <v>1</v>
      </c>
      <c r="Z1704">
        <v>0</v>
      </c>
      <c r="AA1704">
        <v>10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1</v>
      </c>
      <c r="AH1704">
        <v>0</v>
      </c>
      <c r="AI1704" t="s">
        <v>755</v>
      </c>
      <c r="AJ1704">
        <v>30.352713999999999</v>
      </c>
      <c r="AK1704" t="s">
        <v>756</v>
      </c>
      <c r="AL1704">
        <v>-89.841299000000006</v>
      </c>
      <c r="AM1704">
        <v>100</v>
      </c>
      <c r="AN1704">
        <v>900</v>
      </c>
      <c r="AO1704" t="s">
        <v>118</v>
      </c>
      <c r="AP1704">
        <v>101</v>
      </c>
      <c r="AQ1704">
        <v>-77</v>
      </c>
      <c r="AR1704">
        <v>0</v>
      </c>
      <c r="AZ1704">
        <v>1200</v>
      </c>
      <c r="BA1704">
        <v>1</v>
      </c>
      <c r="BB1704" t="str">
        <f t="shared" si="127"/>
        <v xml:space="preserve">N35DC   </v>
      </c>
      <c r="BC1704">
        <v>1</v>
      </c>
      <c r="BE1704">
        <v>0</v>
      </c>
      <c r="BF1704">
        <v>0</v>
      </c>
      <c r="BG1704">
        <v>0</v>
      </c>
      <c r="BH1704">
        <v>925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"17:52:03.018"</f>
        <v>17:52:03.018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341</v>
      </c>
      <c r="CR1704">
        <v>0</v>
      </c>
      <c r="CW1704">
        <v>167323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"10/21/2020 17:51:58.122"</f>
        <v>10/21/2020 17:51:58.122</v>
      </c>
      <c r="C1705" t="str">
        <f t="shared" si="126"/>
        <v>FFDFD3C0</v>
      </c>
      <c r="D1705" t="s">
        <v>124</v>
      </c>
      <c r="E1705">
        <v>2</v>
      </c>
      <c r="H1705">
        <v>14</v>
      </c>
      <c r="I1705" t="s">
        <v>125</v>
      </c>
      <c r="J1705" t="s">
        <v>126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"17:52:06.047"</f>
        <v>17:52:06.047</v>
      </c>
      <c r="T1705" t="str">
        <f>"17:52:05.847"</f>
        <v>17:52:05.847</v>
      </c>
      <c r="U1705" t="str">
        <f t="shared" si="125"/>
        <v>A3E2C2</v>
      </c>
      <c r="V1705">
        <v>0</v>
      </c>
      <c r="W1705">
        <v>0</v>
      </c>
      <c r="X1705">
        <v>1</v>
      </c>
      <c r="Z1705">
        <v>0</v>
      </c>
      <c r="AA1705">
        <v>10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1</v>
      </c>
      <c r="AH1705">
        <v>0</v>
      </c>
      <c r="AI1705" t="s">
        <v>757</v>
      </c>
      <c r="AJ1705">
        <v>30.351512</v>
      </c>
      <c r="AK1705" t="s">
        <v>758</v>
      </c>
      <c r="AL1705">
        <v>-89.839776000000001</v>
      </c>
      <c r="AM1705">
        <v>100</v>
      </c>
      <c r="AN1705">
        <v>900</v>
      </c>
      <c r="AO1705" t="s">
        <v>118</v>
      </c>
      <c r="AP1705">
        <v>91</v>
      </c>
      <c r="AQ1705">
        <v>-90</v>
      </c>
      <c r="AR1705">
        <v>64</v>
      </c>
      <c r="AZ1705">
        <v>1200</v>
      </c>
      <c r="BA1705">
        <v>1</v>
      </c>
      <c r="BB1705" t="str">
        <f t="shared" si="127"/>
        <v xml:space="preserve">N35DC   </v>
      </c>
      <c r="BC1705">
        <v>1</v>
      </c>
      <c r="BE1705">
        <v>0</v>
      </c>
      <c r="BF1705">
        <v>0</v>
      </c>
      <c r="BG1705">
        <v>0</v>
      </c>
      <c r="BH1705">
        <v>925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"17:52:06.048"</f>
        <v>17:52:06.048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6</v>
      </c>
      <c r="CP1705" t="s">
        <v>119</v>
      </c>
      <c r="CQ1705">
        <v>341</v>
      </c>
      <c r="CR1705">
        <v>0</v>
      </c>
      <c r="CW1705">
        <v>169522</v>
      </c>
      <c r="CY1705">
        <v>1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"10/21/2020 17:51:58.122"</f>
        <v>10/21/2020 17:51:58.122</v>
      </c>
      <c r="C1706" t="str">
        <f t="shared" si="126"/>
        <v>FFDFD3C0</v>
      </c>
      <c r="D1706" t="s">
        <v>113</v>
      </c>
      <c r="E1706">
        <v>4</v>
      </c>
      <c r="H1706">
        <v>162</v>
      </c>
      <c r="I1706" t="s">
        <v>114</v>
      </c>
      <c r="J1706" t="s">
        <v>115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"17:52:06.047"</f>
        <v>17:52:06.047</v>
      </c>
      <c r="T1706" t="str">
        <f>"17:52:05.847"</f>
        <v>17:52:05.847</v>
      </c>
      <c r="U1706" t="str">
        <f t="shared" si="125"/>
        <v>A3E2C2</v>
      </c>
      <c r="V1706">
        <v>0</v>
      </c>
      <c r="W1706">
        <v>0</v>
      </c>
      <c r="X1706">
        <v>1</v>
      </c>
      <c r="Z1706">
        <v>0</v>
      </c>
      <c r="AA1706">
        <v>10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1</v>
      </c>
      <c r="AH1706">
        <v>0</v>
      </c>
      <c r="AI1706" t="s">
        <v>757</v>
      </c>
      <c r="AJ1706">
        <v>30.351512</v>
      </c>
      <c r="AK1706" t="s">
        <v>758</v>
      </c>
      <c r="AL1706">
        <v>-89.839776000000001</v>
      </c>
      <c r="AM1706">
        <v>100</v>
      </c>
      <c r="AN1706">
        <v>900</v>
      </c>
      <c r="AO1706" t="s">
        <v>118</v>
      </c>
      <c r="AP1706">
        <v>91</v>
      </c>
      <c r="AQ1706">
        <v>-90</v>
      </c>
      <c r="AR1706">
        <v>64</v>
      </c>
      <c r="AZ1706">
        <v>1200</v>
      </c>
      <c r="BA1706">
        <v>1</v>
      </c>
      <c r="BB1706" t="str">
        <f t="shared" si="127"/>
        <v xml:space="preserve">N35DC   </v>
      </c>
      <c r="BC1706">
        <v>1</v>
      </c>
      <c r="BE1706">
        <v>0</v>
      </c>
      <c r="BF1706">
        <v>0</v>
      </c>
      <c r="BG1706">
        <v>0</v>
      </c>
      <c r="BH1706">
        <v>925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"17:52:06.048"</f>
        <v>17:52:06.048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6</v>
      </c>
      <c r="CP1706" t="s">
        <v>119</v>
      </c>
      <c r="CQ1706">
        <v>341</v>
      </c>
      <c r="CR1706">
        <v>0</v>
      </c>
      <c r="CW1706">
        <v>169522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"10/21/2020 17:51:58.122"</f>
        <v>10/21/2020 17:51:58.122</v>
      </c>
      <c r="C1707" t="str">
        <f t="shared" si="126"/>
        <v>FFDFD3C0</v>
      </c>
      <c r="D1707" t="s">
        <v>133</v>
      </c>
      <c r="E1707">
        <v>1</v>
      </c>
      <c r="F1707">
        <v>1001</v>
      </c>
      <c r="G1707" t="s">
        <v>114</v>
      </c>
      <c r="J1707" t="s">
        <v>134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"17:52:06.047"</f>
        <v>17:52:06.047</v>
      </c>
      <c r="T1707" t="str">
        <f>"17:52:05.847"</f>
        <v>17:52:05.847</v>
      </c>
      <c r="U1707" t="str">
        <f t="shared" si="125"/>
        <v>A3E2C2</v>
      </c>
      <c r="V1707">
        <v>0</v>
      </c>
      <c r="W1707">
        <v>0</v>
      </c>
      <c r="X1707">
        <v>1</v>
      </c>
      <c r="Z1707">
        <v>0</v>
      </c>
      <c r="AA1707">
        <v>10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1</v>
      </c>
      <c r="AH1707">
        <v>0</v>
      </c>
      <c r="AI1707" t="s">
        <v>757</v>
      </c>
      <c r="AJ1707">
        <v>30.351512</v>
      </c>
      <c r="AK1707" t="s">
        <v>758</v>
      </c>
      <c r="AL1707">
        <v>-89.839776000000001</v>
      </c>
      <c r="AM1707">
        <v>100</v>
      </c>
      <c r="AN1707">
        <v>900</v>
      </c>
      <c r="AO1707" t="s">
        <v>118</v>
      </c>
      <c r="AP1707">
        <v>91</v>
      </c>
      <c r="AQ1707">
        <v>-90</v>
      </c>
      <c r="AR1707">
        <v>64</v>
      </c>
      <c r="AZ1707">
        <v>1200</v>
      </c>
      <c r="BA1707">
        <v>1</v>
      </c>
      <c r="BB1707" t="str">
        <f t="shared" si="127"/>
        <v xml:space="preserve">N35DC   </v>
      </c>
      <c r="BC1707">
        <v>1</v>
      </c>
      <c r="BE1707">
        <v>0</v>
      </c>
      <c r="BF1707">
        <v>0</v>
      </c>
      <c r="BG1707">
        <v>0</v>
      </c>
      <c r="BH1707">
        <v>925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"17:52:06.048"</f>
        <v>17:52:06.048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6</v>
      </c>
      <c r="CP1707" t="s">
        <v>119</v>
      </c>
      <c r="CQ1707">
        <v>341</v>
      </c>
      <c r="CR1707">
        <v>0</v>
      </c>
      <c r="CW1707">
        <v>169522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"10/21/2020 17:51:58.122"</f>
        <v>10/21/2020 17:51:58.122</v>
      </c>
      <c r="C1708" t="str">
        <f t="shared" si="126"/>
        <v>FFDFD3C0</v>
      </c>
      <c r="D1708" t="s">
        <v>130</v>
      </c>
      <c r="E1708">
        <v>3</v>
      </c>
      <c r="F1708">
        <v>2003</v>
      </c>
      <c r="G1708" t="s">
        <v>131</v>
      </c>
      <c r="J1708" t="s">
        <v>132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"17:52:06.047"</f>
        <v>17:52:06.047</v>
      </c>
      <c r="T1708" t="str">
        <f>"17:52:05.847"</f>
        <v>17:52:05.847</v>
      </c>
      <c r="U1708" t="str">
        <f t="shared" si="125"/>
        <v>A3E2C2</v>
      </c>
      <c r="V1708">
        <v>0</v>
      </c>
      <c r="W1708">
        <v>0</v>
      </c>
      <c r="X1708">
        <v>1</v>
      </c>
      <c r="Z1708">
        <v>0</v>
      </c>
      <c r="AA1708">
        <v>10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1</v>
      </c>
      <c r="AH1708">
        <v>0</v>
      </c>
      <c r="AI1708" t="s">
        <v>757</v>
      </c>
      <c r="AJ1708">
        <v>30.351512</v>
      </c>
      <c r="AK1708" t="s">
        <v>758</v>
      </c>
      <c r="AL1708">
        <v>-89.839776000000001</v>
      </c>
      <c r="AM1708">
        <v>100</v>
      </c>
      <c r="AN1708">
        <v>900</v>
      </c>
      <c r="AO1708" t="s">
        <v>118</v>
      </c>
      <c r="AP1708">
        <v>91</v>
      </c>
      <c r="AQ1708">
        <v>-90</v>
      </c>
      <c r="AR1708">
        <v>64</v>
      </c>
      <c r="AZ1708">
        <v>1200</v>
      </c>
      <c r="BA1708">
        <v>1</v>
      </c>
      <c r="BB1708" t="str">
        <f t="shared" si="127"/>
        <v xml:space="preserve">N35DC   </v>
      </c>
      <c r="BC1708">
        <v>1</v>
      </c>
      <c r="BE1708">
        <v>0</v>
      </c>
      <c r="BF1708">
        <v>0</v>
      </c>
      <c r="BG1708">
        <v>0</v>
      </c>
      <c r="BH1708">
        <v>925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>"17:52:06.048"</f>
        <v>17:52:06.048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341</v>
      </c>
      <c r="CR1708">
        <v>0</v>
      </c>
      <c r="CW1708">
        <v>169522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"10/21/2020 17:51:58.122"</f>
        <v>10/21/2020 17:51:58.122</v>
      </c>
      <c r="C1709" t="str">
        <f t="shared" si="126"/>
        <v>FFDFD3C0</v>
      </c>
      <c r="D1709" t="s">
        <v>128</v>
      </c>
      <c r="E1709">
        <v>9</v>
      </c>
      <c r="H1709">
        <v>257</v>
      </c>
      <c r="I1709" t="s">
        <v>129</v>
      </c>
      <c r="J1709" t="s">
        <v>126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"17:52:06.047"</f>
        <v>17:52:06.047</v>
      </c>
      <c r="T1709" t="str">
        <f>"17:52:05.847"</f>
        <v>17:52:05.847</v>
      </c>
      <c r="U1709" t="str">
        <f t="shared" si="125"/>
        <v>A3E2C2</v>
      </c>
      <c r="V1709">
        <v>0</v>
      </c>
      <c r="W1709">
        <v>0</v>
      </c>
      <c r="X1709">
        <v>1</v>
      </c>
      <c r="Z1709">
        <v>0</v>
      </c>
      <c r="AA1709">
        <v>10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1</v>
      </c>
      <c r="AH1709">
        <v>0</v>
      </c>
      <c r="AI1709" t="s">
        <v>757</v>
      </c>
      <c r="AJ1709">
        <v>30.351512</v>
      </c>
      <c r="AK1709" t="s">
        <v>758</v>
      </c>
      <c r="AL1709">
        <v>-89.839776000000001</v>
      </c>
      <c r="AM1709">
        <v>100</v>
      </c>
      <c r="AN1709">
        <v>900</v>
      </c>
      <c r="AO1709" t="s">
        <v>118</v>
      </c>
      <c r="AP1709">
        <v>91</v>
      </c>
      <c r="AQ1709">
        <v>-90</v>
      </c>
      <c r="AR1709">
        <v>64</v>
      </c>
      <c r="AZ1709">
        <v>1200</v>
      </c>
      <c r="BA1709">
        <v>1</v>
      </c>
      <c r="BB1709" t="str">
        <f t="shared" si="127"/>
        <v xml:space="preserve">N35DC   </v>
      </c>
      <c r="BC1709">
        <v>1</v>
      </c>
      <c r="BE1709">
        <v>0</v>
      </c>
      <c r="BF1709">
        <v>0</v>
      </c>
      <c r="BG1709">
        <v>0</v>
      </c>
      <c r="BH1709">
        <v>925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>"17:52:06.048"</f>
        <v>17:52:06.048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341</v>
      </c>
      <c r="CR1709">
        <v>0</v>
      </c>
      <c r="CW1709">
        <v>169522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"10/21/2020 17:51:59.207"</f>
        <v>10/21/2020 17:51:59.207</v>
      </c>
      <c r="C1710" t="str">
        <f t="shared" si="126"/>
        <v>FFDFD3C0</v>
      </c>
      <c r="D1710" t="s">
        <v>113</v>
      </c>
      <c r="E1710">
        <v>4</v>
      </c>
      <c r="H1710">
        <v>162</v>
      </c>
      <c r="I1710" t="s">
        <v>114</v>
      </c>
      <c r="J1710" t="s">
        <v>115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"17:52:07.141"</f>
        <v>17:52:07.141</v>
      </c>
      <c r="T1710" t="str">
        <f>"17:52:06.841"</f>
        <v>17:52:06.841</v>
      </c>
      <c r="U1710" t="str">
        <f t="shared" si="125"/>
        <v>A3E2C2</v>
      </c>
      <c r="V1710">
        <v>0</v>
      </c>
      <c r="W1710">
        <v>0</v>
      </c>
      <c r="X1710">
        <v>1</v>
      </c>
      <c r="Z1710">
        <v>0</v>
      </c>
      <c r="AA1710">
        <v>10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1</v>
      </c>
      <c r="AH1710">
        <v>0</v>
      </c>
      <c r="AI1710" t="s">
        <v>759</v>
      </c>
      <c r="AJ1710">
        <v>30.350997</v>
      </c>
      <c r="AK1710" t="s">
        <v>760</v>
      </c>
      <c r="AL1710">
        <v>-89.839260999999993</v>
      </c>
      <c r="AM1710">
        <v>100</v>
      </c>
      <c r="AN1710">
        <v>900</v>
      </c>
      <c r="AO1710" t="s">
        <v>118</v>
      </c>
      <c r="AP1710">
        <v>87</v>
      </c>
      <c r="AQ1710">
        <v>-95</v>
      </c>
      <c r="AR1710">
        <v>64</v>
      </c>
      <c r="AZ1710">
        <v>1200</v>
      </c>
      <c r="BA1710">
        <v>1</v>
      </c>
      <c r="BB1710" t="str">
        <f t="shared" si="127"/>
        <v xml:space="preserve">N35DC   </v>
      </c>
      <c r="BC1710">
        <v>1</v>
      </c>
      <c r="BE1710">
        <v>0</v>
      </c>
      <c r="BF1710">
        <v>0</v>
      </c>
      <c r="BG1710">
        <v>0</v>
      </c>
      <c r="BH1710">
        <v>925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>"17:52:07.143"</f>
        <v>17:52:07.143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341</v>
      </c>
      <c r="CR1710">
        <v>0</v>
      </c>
      <c r="CW1710">
        <v>170333</v>
      </c>
      <c r="CY1710">
        <v>1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"10/21/2020 17:51:59.207"</f>
        <v>10/21/2020 17:51:59.207</v>
      </c>
      <c r="C1711" t="str">
        <f t="shared" si="126"/>
        <v>FFDFD3C0</v>
      </c>
      <c r="D1711" t="s">
        <v>133</v>
      </c>
      <c r="E1711">
        <v>1</v>
      </c>
      <c r="F1711">
        <v>1001</v>
      </c>
      <c r="G1711" t="s">
        <v>114</v>
      </c>
      <c r="J1711" t="s">
        <v>134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"17:52:07.141"</f>
        <v>17:52:07.141</v>
      </c>
      <c r="T1711" t="str">
        <f>"17:52:06.841"</f>
        <v>17:52:06.841</v>
      </c>
      <c r="U1711" t="str">
        <f t="shared" si="125"/>
        <v>A3E2C2</v>
      </c>
      <c r="V1711">
        <v>0</v>
      </c>
      <c r="W1711">
        <v>0</v>
      </c>
      <c r="X1711">
        <v>1</v>
      </c>
      <c r="Z1711">
        <v>0</v>
      </c>
      <c r="AA1711">
        <v>10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1</v>
      </c>
      <c r="AH1711">
        <v>0</v>
      </c>
      <c r="AI1711" t="s">
        <v>759</v>
      </c>
      <c r="AJ1711">
        <v>30.350997</v>
      </c>
      <c r="AK1711" t="s">
        <v>760</v>
      </c>
      <c r="AL1711">
        <v>-89.839260999999993</v>
      </c>
      <c r="AM1711">
        <v>100</v>
      </c>
      <c r="AN1711">
        <v>900</v>
      </c>
      <c r="AO1711" t="s">
        <v>118</v>
      </c>
      <c r="AP1711">
        <v>87</v>
      </c>
      <c r="AQ1711">
        <v>-95</v>
      </c>
      <c r="AR1711">
        <v>64</v>
      </c>
      <c r="AZ1711">
        <v>1200</v>
      </c>
      <c r="BA1711">
        <v>1</v>
      </c>
      <c r="BB1711" t="str">
        <f t="shared" si="127"/>
        <v xml:space="preserve">N35DC   </v>
      </c>
      <c r="BC1711">
        <v>1</v>
      </c>
      <c r="BE1711">
        <v>0</v>
      </c>
      <c r="BF1711">
        <v>0</v>
      </c>
      <c r="BG1711">
        <v>0</v>
      </c>
      <c r="BH1711">
        <v>925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>"17:52:07.143"</f>
        <v>17:52:07.143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6</v>
      </c>
      <c r="CP1711" t="s">
        <v>119</v>
      </c>
      <c r="CQ1711">
        <v>341</v>
      </c>
      <c r="CR1711">
        <v>0</v>
      </c>
      <c r="CW1711">
        <v>170333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"10/21/2020 17:51:59.207"</f>
        <v>10/21/2020 17:51:59.207</v>
      </c>
      <c r="C1712" t="str">
        <f t="shared" si="126"/>
        <v>FFDFD3C0</v>
      </c>
      <c r="D1712" t="s">
        <v>130</v>
      </c>
      <c r="E1712">
        <v>3</v>
      </c>
      <c r="F1712">
        <v>2003</v>
      </c>
      <c r="G1712" t="s">
        <v>131</v>
      </c>
      <c r="J1712" t="s">
        <v>132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"17:52:07.141"</f>
        <v>17:52:07.141</v>
      </c>
      <c r="T1712" t="str">
        <f>"17:52:06.841"</f>
        <v>17:52:06.841</v>
      </c>
      <c r="U1712" t="str">
        <f t="shared" si="125"/>
        <v>A3E2C2</v>
      </c>
      <c r="V1712">
        <v>0</v>
      </c>
      <c r="W1712">
        <v>0</v>
      </c>
      <c r="X1712">
        <v>1</v>
      </c>
      <c r="Z1712">
        <v>0</v>
      </c>
      <c r="AA1712">
        <v>10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1</v>
      </c>
      <c r="AH1712">
        <v>0</v>
      </c>
      <c r="AI1712" t="s">
        <v>759</v>
      </c>
      <c r="AJ1712">
        <v>30.350997</v>
      </c>
      <c r="AK1712" t="s">
        <v>760</v>
      </c>
      <c r="AL1712">
        <v>-89.839260999999993</v>
      </c>
      <c r="AM1712">
        <v>100</v>
      </c>
      <c r="AN1712">
        <v>900</v>
      </c>
      <c r="AO1712" t="s">
        <v>118</v>
      </c>
      <c r="AP1712">
        <v>87</v>
      </c>
      <c r="AQ1712">
        <v>-95</v>
      </c>
      <c r="AR1712">
        <v>64</v>
      </c>
      <c r="AZ1712">
        <v>1200</v>
      </c>
      <c r="BA1712">
        <v>1</v>
      </c>
      <c r="BB1712" t="str">
        <f t="shared" si="127"/>
        <v xml:space="preserve">N35DC   </v>
      </c>
      <c r="BC1712">
        <v>1</v>
      </c>
      <c r="BE1712">
        <v>0</v>
      </c>
      <c r="BF1712">
        <v>0</v>
      </c>
      <c r="BG1712">
        <v>0</v>
      </c>
      <c r="BH1712">
        <v>925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>"17:52:07.143"</f>
        <v>17:52:07.143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6</v>
      </c>
      <c r="CP1712" t="s">
        <v>119</v>
      </c>
      <c r="CQ1712">
        <v>341</v>
      </c>
      <c r="CR1712">
        <v>0</v>
      </c>
      <c r="CW1712">
        <v>170333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"10/21/2020 17:51:59.207"</f>
        <v>10/21/2020 17:51:59.207</v>
      </c>
      <c r="C1713" t="str">
        <f t="shared" si="126"/>
        <v>FFDFD3C0</v>
      </c>
      <c r="D1713" t="s">
        <v>128</v>
      </c>
      <c r="E1713">
        <v>9</v>
      </c>
      <c r="H1713">
        <v>257</v>
      </c>
      <c r="I1713" t="s">
        <v>129</v>
      </c>
      <c r="J1713" t="s">
        <v>126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"17:52:07.141"</f>
        <v>17:52:07.141</v>
      </c>
      <c r="T1713" t="str">
        <f>"17:52:06.841"</f>
        <v>17:52:06.841</v>
      </c>
      <c r="U1713" t="str">
        <f t="shared" si="125"/>
        <v>A3E2C2</v>
      </c>
      <c r="V1713">
        <v>0</v>
      </c>
      <c r="W1713">
        <v>0</v>
      </c>
      <c r="X1713">
        <v>1</v>
      </c>
      <c r="Z1713">
        <v>0</v>
      </c>
      <c r="AA1713">
        <v>10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1</v>
      </c>
      <c r="AH1713">
        <v>0</v>
      </c>
      <c r="AI1713" t="s">
        <v>759</v>
      </c>
      <c r="AJ1713">
        <v>30.350997</v>
      </c>
      <c r="AK1713" t="s">
        <v>760</v>
      </c>
      <c r="AL1713">
        <v>-89.839260999999993</v>
      </c>
      <c r="AM1713">
        <v>100</v>
      </c>
      <c r="AN1713">
        <v>900</v>
      </c>
      <c r="AO1713" t="s">
        <v>118</v>
      </c>
      <c r="AP1713">
        <v>87</v>
      </c>
      <c r="AQ1713">
        <v>-95</v>
      </c>
      <c r="AR1713">
        <v>64</v>
      </c>
      <c r="AZ1713">
        <v>1200</v>
      </c>
      <c r="BA1713">
        <v>1</v>
      </c>
      <c r="BB1713" t="str">
        <f t="shared" si="127"/>
        <v xml:space="preserve">N35DC   </v>
      </c>
      <c r="BC1713">
        <v>1</v>
      </c>
      <c r="BE1713">
        <v>0</v>
      </c>
      <c r="BF1713">
        <v>0</v>
      </c>
      <c r="BG1713">
        <v>0</v>
      </c>
      <c r="BH1713">
        <v>925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>"17:52:07.143"</f>
        <v>17:52:07.143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6</v>
      </c>
      <c r="CP1713" t="s">
        <v>119</v>
      </c>
      <c r="CQ1713">
        <v>341</v>
      </c>
      <c r="CR1713">
        <v>0</v>
      </c>
      <c r="CW1713">
        <v>170333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"10/21/2020 17:51:59.207"</f>
        <v>10/21/2020 17:51:59.207</v>
      </c>
      <c r="C1714" t="str">
        <f t="shared" si="126"/>
        <v>FFDFD3C0</v>
      </c>
      <c r="D1714" t="s">
        <v>124</v>
      </c>
      <c r="E1714">
        <v>2</v>
      </c>
      <c r="H1714">
        <v>14</v>
      </c>
      <c r="I1714" t="s">
        <v>125</v>
      </c>
      <c r="J1714" t="s">
        <v>126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"17:52:07.141"</f>
        <v>17:52:07.141</v>
      </c>
      <c r="T1714" t="str">
        <f>"17:52:06.841"</f>
        <v>17:52:06.841</v>
      </c>
      <c r="U1714" t="str">
        <f t="shared" si="125"/>
        <v>A3E2C2</v>
      </c>
      <c r="V1714">
        <v>0</v>
      </c>
      <c r="W1714">
        <v>0</v>
      </c>
      <c r="X1714">
        <v>1</v>
      </c>
      <c r="Z1714">
        <v>0</v>
      </c>
      <c r="AA1714">
        <v>10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1</v>
      </c>
      <c r="AH1714">
        <v>0</v>
      </c>
      <c r="AI1714" t="s">
        <v>759</v>
      </c>
      <c r="AJ1714">
        <v>30.350997</v>
      </c>
      <c r="AK1714" t="s">
        <v>760</v>
      </c>
      <c r="AL1714">
        <v>-89.839260999999993</v>
      </c>
      <c r="AM1714">
        <v>100</v>
      </c>
      <c r="AN1714">
        <v>900</v>
      </c>
      <c r="AO1714" t="s">
        <v>118</v>
      </c>
      <c r="AP1714">
        <v>87</v>
      </c>
      <c r="AQ1714">
        <v>-95</v>
      </c>
      <c r="AR1714">
        <v>64</v>
      </c>
      <c r="AZ1714">
        <v>1200</v>
      </c>
      <c r="BA1714">
        <v>1</v>
      </c>
      <c r="BB1714" t="str">
        <f t="shared" si="127"/>
        <v xml:space="preserve">N35DC   </v>
      </c>
      <c r="BC1714">
        <v>1</v>
      </c>
      <c r="BE1714">
        <v>0</v>
      </c>
      <c r="BF1714">
        <v>0</v>
      </c>
      <c r="BG1714">
        <v>0</v>
      </c>
      <c r="BH1714">
        <v>925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>"17:52:07.143"</f>
        <v>17:52:07.143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6</v>
      </c>
      <c r="CP1714" t="s">
        <v>119</v>
      </c>
      <c r="CQ1714">
        <v>341</v>
      </c>
      <c r="CR1714">
        <v>0</v>
      </c>
      <c r="CW1714">
        <v>170333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"10/21/2020 17:52:01.228"</f>
        <v>10/21/2020 17:52:01.228</v>
      </c>
      <c r="C1715" t="str">
        <f t="shared" si="126"/>
        <v>FFDFD3C0</v>
      </c>
      <c r="D1715" t="s">
        <v>133</v>
      </c>
      <c r="E1715">
        <v>1</v>
      </c>
      <c r="F1715">
        <v>1001</v>
      </c>
      <c r="G1715" t="s">
        <v>114</v>
      </c>
      <c r="J1715" t="s">
        <v>134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ref="S1715:T1719" si="131">"17:52:09.148"</f>
        <v>17:52:09.148</v>
      </c>
      <c r="T1715" t="str">
        <f t="shared" si="131"/>
        <v>17:52:09.148</v>
      </c>
      <c r="U1715" t="str">
        <f t="shared" si="125"/>
        <v>A3E2C2</v>
      </c>
      <c r="V1715">
        <v>0</v>
      </c>
      <c r="W1715">
        <v>0</v>
      </c>
      <c r="X1715">
        <v>1</v>
      </c>
      <c r="Z1715">
        <v>0</v>
      </c>
      <c r="AA1715">
        <v>10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1</v>
      </c>
      <c r="AH1715">
        <v>0</v>
      </c>
      <c r="AI1715" t="s">
        <v>761</v>
      </c>
      <c r="AJ1715">
        <v>30.350052999999999</v>
      </c>
      <c r="AK1715" t="s">
        <v>762</v>
      </c>
      <c r="AL1715">
        <v>-89.838444999999993</v>
      </c>
      <c r="AM1715">
        <v>100</v>
      </c>
      <c r="AN1715">
        <v>900</v>
      </c>
      <c r="AO1715" t="s">
        <v>118</v>
      </c>
      <c r="AP1715">
        <v>76</v>
      </c>
      <c r="AQ1715">
        <v>-104</v>
      </c>
      <c r="AR1715">
        <v>192</v>
      </c>
      <c r="AZ1715">
        <v>1200</v>
      </c>
      <c r="BA1715">
        <v>1</v>
      </c>
      <c r="BB1715" t="str">
        <f t="shared" si="127"/>
        <v xml:space="preserve">N35DC   </v>
      </c>
      <c r="BC1715">
        <v>1</v>
      </c>
      <c r="BE1715">
        <v>0</v>
      </c>
      <c r="BF1715">
        <v>0</v>
      </c>
      <c r="BG1715">
        <v>0</v>
      </c>
      <c r="BH1715">
        <v>925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>"17:52:09.153"</f>
        <v>17:52:09.153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341</v>
      </c>
      <c r="CR1715">
        <v>0</v>
      </c>
      <c r="CW1715">
        <v>171743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"10/21/2020 17:52:01.228"</f>
        <v>10/21/2020 17:52:01.228</v>
      </c>
      <c r="C1716" t="str">
        <f t="shared" si="126"/>
        <v>FFDFD3C0</v>
      </c>
      <c r="D1716" t="s">
        <v>113</v>
      </c>
      <c r="E1716">
        <v>4</v>
      </c>
      <c r="H1716">
        <v>162</v>
      </c>
      <c r="I1716" t="s">
        <v>114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131"/>
        <v>17:52:09.148</v>
      </c>
      <c r="T1716" t="str">
        <f t="shared" si="131"/>
        <v>17:52:09.148</v>
      </c>
      <c r="U1716" t="str">
        <f t="shared" si="125"/>
        <v>A3E2C2</v>
      </c>
      <c r="V1716">
        <v>0</v>
      </c>
      <c r="W1716">
        <v>0</v>
      </c>
      <c r="X1716">
        <v>1</v>
      </c>
      <c r="Z1716">
        <v>0</v>
      </c>
      <c r="AA1716">
        <v>10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1</v>
      </c>
      <c r="AH1716">
        <v>0</v>
      </c>
      <c r="AI1716" t="s">
        <v>761</v>
      </c>
      <c r="AJ1716">
        <v>30.350052999999999</v>
      </c>
      <c r="AK1716" t="s">
        <v>762</v>
      </c>
      <c r="AL1716">
        <v>-89.838444999999993</v>
      </c>
      <c r="AM1716">
        <v>100</v>
      </c>
      <c r="AN1716">
        <v>900</v>
      </c>
      <c r="AO1716" t="s">
        <v>118</v>
      </c>
      <c r="AP1716">
        <v>76</v>
      </c>
      <c r="AQ1716">
        <v>-104</v>
      </c>
      <c r="AR1716">
        <v>192</v>
      </c>
      <c r="AZ1716">
        <v>1200</v>
      </c>
      <c r="BA1716">
        <v>1</v>
      </c>
      <c r="BB1716" t="str">
        <f t="shared" si="127"/>
        <v xml:space="preserve">N35DC   </v>
      </c>
      <c r="BC1716">
        <v>1</v>
      </c>
      <c r="BE1716">
        <v>0</v>
      </c>
      <c r="BF1716">
        <v>0</v>
      </c>
      <c r="BG1716">
        <v>0</v>
      </c>
      <c r="BH1716">
        <v>925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>"17:52:09.153"</f>
        <v>17:52:09.153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341</v>
      </c>
      <c r="CR1716">
        <v>0</v>
      </c>
      <c r="CW1716">
        <v>171743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"10/21/2020 17:52:01.228"</f>
        <v>10/21/2020 17:52:01.228</v>
      </c>
      <c r="C1717" t="str">
        <f t="shared" si="126"/>
        <v>FFDFD3C0</v>
      </c>
      <c r="D1717" t="s">
        <v>130</v>
      </c>
      <c r="E1717">
        <v>3</v>
      </c>
      <c r="F1717">
        <v>2003</v>
      </c>
      <c r="G1717" t="s">
        <v>131</v>
      </c>
      <c r="J1717" t="s">
        <v>132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131"/>
        <v>17:52:09.148</v>
      </c>
      <c r="T1717" t="str">
        <f t="shared" si="131"/>
        <v>17:52:09.148</v>
      </c>
      <c r="U1717" t="str">
        <f t="shared" si="125"/>
        <v>A3E2C2</v>
      </c>
      <c r="V1717">
        <v>0</v>
      </c>
      <c r="W1717">
        <v>0</v>
      </c>
      <c r="X1717">
        <v>1</v>
      </c>
      <c r="Z1717">
        <v>0</v>
      </c>
      <c r="AA1717">
        <v>10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1</v>
      </c>
      <c r="AH1717">
        <v>0</v>
      </c>
      <c r="AI1717" t="s">
        <v>761</v>
      </c>
      <c r="AJ1717">
        <v>30.350052999999999</v>
      </c>
      <c r="AK1717" t="s">
        <v>762</v>
      </c>
      <c r="AL1717">
        <v>-89.838444999999993</v>
      </c>
      <c r="AM1717">
        <v>100</v>
      </c>
      <c r="AN1717">
        <v>900</v>
      </c>
      <c r="AO1717" t="s">
        <v>118</v>
      </c>
      <c r="AP1717">
        <v>76</v>
      </c>
      <c r="AQ1717">
        <v>-104</v>
      </c>
      <c r="AR1717">
        <v>192</v>
      </c>
      <c r="AZ1717">
        <v>1200</v>
      </c>
      <c r="BA1717">
        <v>1</v>
      </c>
      <c r="BB1717" t="str">
        <f t="shared" si="127"/>
        <v xml:space="preserve">N35DC   </v>
      </c>
      <c r="BC1717">
        <v>1</v>
      </c>
      <c r="BE1717">
        <v>0</v>
      </c>
      <c r="BF1717">
        <v>0</v>
      </c>
      <c r="BG1717">
        <v>0</v>
      </c>
      <c r="BH1717">
        <v>925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>"17:52:09.153"</f>
        <v>17:52:09.153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6</v>
      </c>
      <c r="CP1717" t="s">
        <v>119</v>
      </c>
      <c r="CQ1717">
        <v>341</v>
      </c>
      <c r="CR1717">
        <v>0</v>
      </c>
      <c r="CW1717">
        <v>171743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"10/21/2020 17:52:01.228"</f>
        <v>10/21/2020 17:52:01.228</v>
      </c>
      <c r="C1718" t="str">
        <f t="shared" si="126"/>
        <v>FFDFD3C0</v>
      </c>
      <c r="D1718" t="s">
        <v>128</v>
      </c>
      <c r="E1718">
        <v>9</v>
      </c>
      <c r="H1718">
        <v>257</v>
      </c>
      <c r="I1718" t="s">
        <v>129</v>
      </c>
      <c r="J1718" t="s">
        <v>126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131"/>
        <v>17:52:09.148</v>
      </c>
      <c r="T1718" t="str">
        <f t="shared" si="131"/>
        <v>17:52:09.148</v>
      </c>
      <c r="U1718" t="str">
        <f t="shared" si="125"/>
        <v>A3E2C2</v>
      </c>
      <c r="V1718">
        <v>0</v>
      </c>
      <c r="W1718">
        <v>0</v>
      </c>
      <c r="X1718">
        <v>1</v>
      </c>
      <c r="Z1718">
        <v>0</v>
      </c>
      <c r="AA1718">
        <v>10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1</v>
      </c>
      <c r="AH1718">
        <v>0</v>
      </c>
      <c r="AI1718" t="s">
        <v>761</v>
      </c>
      <c r="AJ1718">
        <v>30.350052999999999</v>
      </c>
      <c r="AK1718" t="s">
        <v>762</v>
      </c>
      <c r="AL1718">
        <v>-89.838444999999993</v>
      </c>
      <c r="AM1718">
        <v>100</v>
      </c>
      <c r="AN1718">
        <v>900</v>
      </c>
      <c r="AO1718" t="s">
        <v>118</v>
      </c>
      <c r="AP1718">
        <v>76</v>
      </c>
      <c r="AQ1718">
        <v>-104</v>
      </c>
      <c r="AR1718">
        <v>192</v>
      </c>
      <c r="AZ1718">
        <v>1200</v>
      </c>
      <c r="BA1718">
        <v>1</v>
      </c>
      <c r="BB1718" t="str">
        <f t="shared" si="127"/>
        <v xml:space="preserve">N35DC   </v>
      </c>
      <c r="BC1718">
        <v>1</v>
      </c>
      <c r="BE1718">
        <v>0</v>
      </c>
      <c r="BF1718">
        <v>0</v>
      </c>
      <c r="BG1718">
        <v>0</v>
      </c>
      <c r="BH1718">
        <v>925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>"17:52:09.153"</f>
        <v>17:52:09.153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6</v>
      </c>
      <c r="CP1718" t="s">
        <v>119</v>
      </c>
      <c r="CQ1718">
        <v>341</v>
      </c>
      <c r="CR1718">
        <v>0</v>
      </c>
      <c r="CW1718">
        <v>171743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"10/21/2020 17:52:01.228"</f>
        <v>10/21/2020 17:52:01.228</v>
      </c>
      <c r="C1719" t="str">
        <f t="shared" si="126"/>
        <v>FFDFD3C0</v>
      </c>
      <c r="D1719" t="s">
        <v>124</v>
      </c>
      <c r="E1719">
        <v>2</v>
      </c>
      <c r="H1719">
        <v>14</v>
      </c>
      <c r="I1719" t="s">
        <v>125</v>
      </c>
      <c r="J1719" t="s">
        <v>126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131"/>
        <v>17:52:09.148</v>
      </c>
      <c r="T1719" t="str">
        <f t="shared" si="131"/>
        <v>17:52:09.148</v>
      </c>
      <c r="U1719" t="str">
        <f t="shared" si="125"/>
        <v>A3E2C2</v>
      </c>
      <c r="V1719">
        <v>0</v>
      </c>
      <c r="W1719">
        <v>0</v>
      </c>
      <c r="X1719">
        <v>1</v>
      </c>
      <c r="Z1719">
        <v>0</v>
      </c>
      <c r="AA1719">
        <v>10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1</v>
      </c>
      <c r="AH1719">
        <v>0</v>
      </c>
      <c r="AI1719" t="s">
        <v>761</v>
      </c>
      <c r="AJ1719">
        <v>30.350052999999999</v>
      </c>
      <c r="AK1719" t="s">
        <v>762</v>
      </c>
      <c r="AL1719">
        <v>-89.838444999999993</v>
      </c>
      <c r="AM1719">
        <v>100</v>
      </c>
      <c r="AN1719">
        <v>900</v>
      </c>
      <c r="AO1719" t="s">
        <v>118</v>
      </c>
      <c r="AP1719">
        <v>76</v>
      </c>
      <c r="AQ1719">
        <v>-104</v>
      </c>
      <c r="AR1719">
        <v>192</v>
      </c>
      <c r="AZ1719">
        <v>1200</v>
      </c>
      <c r="BA1719">
        <v>1</v>
      </c>
      <c r="BB1719" t="str">
        <f t="shared" si="127"/>
        <v xml:space="preserve">N35DC   </v>
      </c>
      <c r="BC1719">
        <v>1</v>
      </c>
      <c r="BE1719">
        <v>0</v>
      </c>
      <c r="BF1719">
        <v>0</v>
      </c>
      <c r="BG1719">
        <v>0</v>
      </c>
      <c r="BH1719">
        <v>925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>"17:52:09.153"</f>
        <v>17:52:09.153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341</v>
      </c>
      <c r="CR1719">
        <v>0</v>
      </c>
      <c r="CW1719">
        <v>171743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"10/21/2020 17:52:02.240"</f>
        <v>10/21/2020 17:52:02.240</v>
      </c>
      <c r="C1720" t="str">
        <f t="shared" si="126"/>
        <v>FFDFD3C0</v>
      </c>
      <c r="D1720" t="s">
        <v>113</v>
      </c>
      <c r="E1720">
        <v>4</v>
      </c>
      <c r="H1720">
        <v>162</v>
      </c>
      <c r="I1720" t="s">
        <v>114</v>
      </c>
      <c r="J1720" t="s">
        <v>115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"17:52:10.156"</f>
        <v>17:52:10.156</v>
      </c>
      <c r="T1720" t="str">
        <f>"17:52:10.056"</f>
        <v>17:52:10.056</v>
      </c>
      <c r="U1720" t="str">
        <f t="shared" si="125"/>
        <v>A3E2C2</v>
      </c>
      <c r="V1720">
        <v>0</v>
      </c>
      <c r="W1720">
        <v>0</v>
      </c>
      <c r="X1720">
        <v>1</v>
      </c>
      <c r="Z1720">
        <v>0</v>
      </c>
      <c r="AA1720">
        <v>10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1</v>
      </c>
      <c r="AH1720">
        <v>0</v>
      </c>
      <c r="AI1720" t="s">
        <v>763</v>
      </c>
      <c r="AJ1720">
        <v>30.349537999999999</v>
      </c>
      <c r="AK1720" t="s">
        <v>764</v>
      </c>
      <c r="AL1720">
        <v>-89.838059000000001</v>
      </c>
      <c r="AM1720">
        <v>100</v>
      </c>
      <c r="AN1720">
        <v>900</v>
      </c>
      <c r="AO1720" t="s">
        <v>118</v>
      </c>
      <c r="AP1720">
        <v>71</v>
      </c>
      <c r="AQ1720">
        <v>-108</v>
      </c>
      <c r="AR1720">
        <v>192</v>
      </c>
      <c r="AZ1720">
        <v>1200</v>
      </c>
      <c r="BA1720">
        <v>1</v>
      </c>
      <c r="BB1720" t="str">
        <f t="shared" si="127"/>
        <v xml:space="preserve">N35DC   </v>
      </c>
      <c r="BC1720">
        <v>1</v>
      </c>
      <c r="BE1720">
        <v>0</v>
      </c>
      <c r="BF1720">
        <v>0</v>
      </c>
      <c r="BG1720">
        <v>0</v>
      </c>
      <c r="BH1720">
        <v>925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>"17:52:10.157"</f>
        <v>17:52:10.157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6</v>
      </c>
      <c r="CP1720" t="s">
        <v>119</v>
      </c>
      <c r="CQ1720">
        <v>341</v>
      </c>
      <c r="CR1720">
        <v>0</v>
      </c>
      <c r="CW1720">
        <v>172499</v>
      </c>
      <c r="CY1720">
        <v>1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"10/21/2020 17:52:02.240"</f>
        <v>10/21/2020 17:52:02.240</v>
      </c>
      <c r="C1721" t="str">
        <f t="shared" si="126"/>
        <v>FFDFD3C0</v>
      </c>
      <c r="D1721" t="s">
        <v>130</v>
      </c>
      <c r="E1721">
        <v>3</v>
      </c>
      <c r="F1721">
        <v>2003</v>
      </c>
      <c r="G1721" t="s">
        <v>131</v>
      </c>
      <c r="J1721" t="s">
        <v>132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"17:52:10.156"</f>
        <v>17:52:10.156</v>
      </c>
      <c r="T1721" t="str">
        <f>"17:52:10.056"</f>
        <v>17:52:10.056</v>
      </c>
      <c r="U1721" t="str">
        <f t="shared" si="125"/>
        <v>A3E2C2</v>
      </c>
      <c r="V1721">
        <v>0</v>
      </c>
      <c r="W1721">
        <v>0</v>
      </c>
      <c r="X1721">
        <v>1</v>
      </c>
      <c r="Z1721">
        <v>0</v>
      </c>
      <c r="AA1721">
        <v>10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1</v>
      </c>
      <c r="AH1721">
        <v>0</v>
      </c>
      <c r="AI1721" t="s">
        <v>763</v>
      </c>
      <c r="AJ1721">
        <v>30.349537999999999</v>
      </c>
      <c r="AK1721" t="s">
        <v>764</v>
      </c>
      <c r="AL1721">
        <v>-89.838059000000001</v>
      </c>
      <c r="AM1721">
        <v>100</v>
      </c>
      <c r="AN1721">
        <v>900</v>
      </c>
      <c r="AO1721" t="s">
        <v>118</v>
      </c>
      <c r="AP1721">
        <v>71</v>
      </c>
      <c r="AQ1721">
        <v>-108</v>
      </c>
      <c r="AR1721">
        <v>192</v>
      </c>
      <c r="AZ1721">
        <v>1200</v>
      </c>
      <c r="BA1721">
        <v>1</v>
      </c>
      <c r="BB1721" t="str">
        <f t="shared" si="127"/>
        <v xml:space="preserve">N35DC   </v>
      </c>
      <c r="BC1721">
        <v>1</v>
      </c>
      <c r="BE1721">
        <v>0</v>
      </c>
      <c r="BF1721">
        <v>0</v>
      </c>
      <c r="BG1721">
        <v>0</v>
      </c>
      <c r="BH1721">
        <v>925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"17:52:10.157"</f>
        <v>17:52:10.157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6</v>
      </c>
      <c r="CP1721" t="s">
        <v>119</v>
      </c>
      <c r="CQ1721">
        <v>341</v>
      </c>
      <c r="CR1721">
        <v>0</v>
      </c>
      <c r="CW1721">
        <v>172499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"10/21/2020 17:52:02.240"</f>
        <v>10/21/2020 17:52:02.240</v>
      </c>
      <c r="C1722" t="str">
        <f t="shared" si="126"/>
        <v>FFDFD3C0</v>
      </c>
      <c r="D1722" t="s">
        <v>128</v>
      </c>
      <c r="E1722">
        <v>9</v>
      </c>
      <c r="H1722">
        <v>257</v>
      </c>
      <c r="I1722" t="s">
        <v>129</v>
      </c>
      <c r="J1722" t="s">
        <v>126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"17:52:10.156"</f>
        <v>17:52:10.156</v>
      </c>
      <c r="T1722" t="str">
        <f>"17:52:10.056"</f>
        <v>17:52:10.056</v>
      </c>
      <c r="U1722" t="str">
        <f t="shared" si="125"/>
        <v>A3E2C2</v>
      </c>
      <c r="V1722">
        <v>0</v>
      </c>
      <c r="W1722">
        <v>0</v>
      </c>
      <c r="X1722">
        <v>1</v>
      </c>
      <c r="Z1722">
        <v>0</v>
      </c>
      <c r="AA1722">
        <v>10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1</v>
      </c>
      <c r="AH1722">
        <v>0</v>
      </c>
      <c r="AI1722" t="s">
        <v>763</v>
      </c>
      <c r="AJ1722">
        <v>30.349537999999999</v>
      </c>
      <c r="AK1722" t="s">
        <v>764</v>
      </c>
      <c r="AL1722">
        <v>-89.838059000000001</v>
      </c>
      <c r="AM1722">
        <v>100</v>
      </c>
      <c r="AN1722">
        <v>900</v>
      </c>
      <c r="AO1722" t="s">
        <v>118</v>
      </c>
      <c r="AP1722">
        <v>71</v>
      </c>
      <c r="AQ1722">
        <v>-108</v>
      </c>
      <c r="AR1722">
        <v>192</v>
      </c>
      <c r="AZ1722">
        <v>1200</v>
      </c>
      <c r="BA1722">
        <v>1</v>
      </c>
      <c r="BB1722" t="str">
        <f t="shared" si="127"/>
        <v xml:space="preserve">N35DC   </v>
      </c>
      <c r="BC1722">
        <v>1</v>
      </c>
      <c r="BE1722">
        <v>0</v>
      </c>
      <c r="BF1722">
        <v>0</v>
      </c>
      <c r="BG1722">
        <v>0</v>
      </c>
      <c r="BH1722">
        <v>925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"17:52:10.157"</f>
        <v>17:52:10.157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6</v>
      </c>
      <c r="CP1722" t="s">
        <v>119</v>
      </c>
      <c r="CQ1722">
        <v>341</v>
      </c>
      <c r="CR1722">
        <v>0</v>
      </c>
      <c r="CW1722">
        <v>172499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"10/21/2020 17:52:02.240"</f>
        <v>10/21/2020 17:52:02.240</v>
      </c>
      <c r="C1723" t="str">
        <f t="shared" si="126"/>
        <v>FFDFD3C0</v>
      </c>
      <c r="D1723" t="s">
        <v>124</v>
      </c>
      <c r="E1723">
        <v>2</v>
      </c>
      <c r="H1723">
        <v>14</v>
      </c>
      <c r="I1723" t="s">
        <v>125</v>
      </c>
      <c r="J1723" t="s">
        <v>126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"17:52:10.156"</f>
        <v>17:52:10.156</v>
      </c>
      <c r="T1723" t="str">
        <f>"17:52:10.056"</f>
        <v>17:52:10.056</v>
      </c>
      <c r="U1723" t="str">
        <f t="shared" si="125"/>
        <v>A3E2C2</v>
      </c>
      <c r="V1723">
        <v>0</v>
      </c>
      <c r="W1723">
        <v>0</v>
      </c>
      <c r="X1723">
        <v>1</v>
      </c>
      <c r="Z1723">
        <v>0</v>
      </c>
      <c r="AA1723">
        <v>10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1</v>
      </c>
      <c r="AH1723">
        <v>0</v>
      </c>
      <c r="AI1723" t="s">
        <v>763</v>
      </c>
      <c r="AJ1723">
        <v>30.349537999999999</v>
      </c>
      <c r="AK1723" t="s">
        <v>764</v>
      </c>
      <c r="AL1723">
        <v>-89.838059000000001</v>
      </c>
      <c r="AM1723">
        <v>100</v>
      </c>
      <c r="AN1723">
        <v>900</v>
      </c>
      <c r="AO1723" t="s">
        <v>118</v>
      </c>
      <c r="AP1723">
        <v>71</v>
      </c>
      <c r="AQ1723">
        <v>-108</v>
      </c>
      <c r="AR1723">
        <v>192</v>
      </c>
      <c r="AZ1723">
        <v>1200</v>
      </c>
      <c r="BA1723">
        <v>1</v>
      </c>
      <c r="BB1723" t="str">
        <f t="shared" si="127"/>
        <v xml:space="preserve">N35DC   </v>
      </c>
      <c r="BC1723">
        <v>1</v>
      </c>
      <c r="BE1723">
        <v>0</v>
      </c>
      <c r="BF1723">
        <v>0</v>
      </c>
      <c r="BG1723">
        <v>0</v>
      </c>
      <c r="BH1723">
        <v>925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"17:52:10.157"</f>
        <v>17:52:10.157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6</v>
      </c>
      <c r="CP1723" t="s">
        <v>119</v>
      </c>
      <c r="CQ1723">
        <v>341</v>
      </c>
      <c r="CR1723">
        <v>0</v>
      </c>
      <c r="CW1723">
        <v>172499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"10/21/2020 17:52:02.240"</f>
        <v>10/21/2020 17:52:02.240</v>
      </c>
      <c r="C1724" t="str">
        <f t="shared" si="126"/>
        <v>FFDFD3C0</v>
      </c>
      <c r="D1724" t="s">
        <v>133</v>
      </c>
      <c r="E1724">
        <v>1</v>
      </c>
      <c r="F1724">
        <v>1001</v>
      </c>
      <c r="G1724" t="s">
        <v>114</v>
      </c>
      <c r="J1724" t="s">
        <v>134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"17:52:10.156"</f>
        <v>17:52:10.156</v>
      </c>
      <c r="T1724" t="str">
        <f>"17:52:10.056"</f>
        <v>17:52:10.056</v>
      </c>
      <c r="U1724" t="str">
        <f t="shared" si="125"/>
        <v>A3E2C2</v>
      </c>
      <c r="V1724">
        <v>0</v>
      </c>
      <c r="W1724">
        <v>0</v>
      </c>
      <c r="X1724">
        <v>1</v>
      </c>
      <c r="Z1724">
        <v>0</v>
      </c>
      <c r="AA1724">
        <v>10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1</v>
      </c>
      <c r="AH1724">
        <v>0</v>
      </c>
      <c r="AI1724" t="s">
        <v>763</v>
      </c>
      <c r="AJ1724">
        <v>30.349537999999999</v>
      </c>
      <c r="AK1724" t="s">
        <v>764</v>
      </c>
      <c r="AL1724">
        <v>-89.838059000000001</v>
      </c>
      <c r="AM1724">
        <v>100</v>
      </c>
      <c r="AN1724">
        <v>900</v>
      </c>
      <c r="AO1724" t="s">
        <v>118</v>
      </c>
      <c r="AP1724">
        <v>71</v>
      </c>
      <c r="AQ1724">
        <v>-108</v>
      </c>
      <c r="AR1724">
        <v>192</v>
      </c>
      <c r="AZ1724">
        <v>1200</v>
      </c>
      <c r="BA1724">
        <v>1</v>
      </c>
      <c r="BB1724" t="str">
        <f t="shared" si="127"/>
        <v xml:space="preserve">N35DC   </v>
      </c>
      <c r="BC1724">
        <v>1</v>
      </c>
      <c r="BE1724">
        <v>0</v>
      </c>
      <c r="BF1724">
        <v>0</v>
      </c>
      <c r="BG1724">
        <v>0</v>
      </c>
      <c r="BH1724">
        <v>925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"17:52:10.157"</f>
        <v>17:52:10.157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6</v>
      </c>
      <c r="CP1724" t="s">
        <v>119</v>
      </c>
      <c r="CQ1724">
        <v>341</v>
      </c>
      <c r="CR1724">
        <v>0</v>
      </c>
      <c r="CW1724">
        <v>172499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"10/21/2020 17:52:05.121"</f>
        <v>10/21/2020 17:52:05.121</v>
      </c>
      <c r="C1725" t="str">
        <f t="shared" si="126"/>
        <v>FFDFD3C0</v>
      </c>
      <c r="D1725" t="s">
        <v>113</v>
      </c>
      <c r="E1725">
        <v>4</v>
      </c>
      <c r="H1725">
        <v>162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"17:52:13.047"</f>
        <v>17:52:13.047</v>
      </c>
      <c r="T1725" t="str">
        <f>"17:52:12.847"</f>
        <v>17:52:12.847</v>
      </c>
      <c r="U1725" t="str">
        <f t="shared" si="125"/>
        <v>A3E2C2</v>
      </c>
      <c r="V1725">
        <v>0</v>
      </c>
      <c r="W1725">
        <v>0</v>
      </c>
      <c r="X1725">
        <v>1</v>
      </c>
      <c r="Z1725">
        <v>0</v>
      </c>
      <c r="AA1725">
        <v>10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1</v>
      </c>
      <c r="AH1725">
        <v>0</v>
      </c>
      <c r="AI1725" t="s">
        <v>765</v>
      </c>
      <c r="AJ1725">
        <v>30.348015</v>
      </c>
      <c r="AK1725" t="s">
        <v>766</v>
      </c>
      <c r="AL1725">
        <v>-89.837072000000006</v>
      </c>
      <c r="AM1725">
        <v>100</v>
      </c>
      <c r="AN1725">
        <v>900</v>
      </c>
      <c r="AO1725" t="s">
        <v>118</v>
      </c>
      <c r="AP1725">
        <v>59</v>
      </c>
      <c r="AQ1725">
        <v>-116</v>
      </c>
      <c r="AR1725">
        <v>320</v>
      </c>
      <c r="AZ1725">
        <v>1200</v>
      </c>
      <c r="BA1725">
        <v>1</v>
      </c>
      <c r="BB1725" t="str">
        <f t="shared" si="127"/>
        <v xml:space="preserve">N35DC   </v>
      </c>
      <c r="BC1725">
        <v>1</v>
      </c>
      <c r="BE1725">
        <v>0</v>
      </c>
      <c r="BF1725">
        <v>0</v>
      </c>
      <c r="BG1725">
        <v>0</v>
      </c>
      <c r="BH1725">
        <v>950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>"17:52:13.052"</f>
        <v>17:52:13.052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6</v>
      </c>
      <c r="CP1725" t="s">
        <v>119</v>
      </c>
      <c r="CQ1725">
        <v>341</v>
      </c>
      <c r="CR1725">
        <v>0</v>
      </c>
      <c r="CW1725">
        <v>174629</v>
      </c>
      <c r="CY1725">
        <v>1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"10/21/2020 17:52:05.121"</f>
        <v>10/21/2020 17:52:05.121</v>
      </c>
      <c r="C1726" t="str">
        <f t="shared" si="126"/>
        <v>FFDFD3C0</v>
      </c>
      <c r="D1726" t="s">
        <v>130</v>
      </c>
      <c r="E1726">
        <v>3</v>
      </c>
      <c r="F1726">
        <v>2003</v>
      </c>
      <c r="G1726" t="s">
        <v>131</v>
      </c>
      <c r="J1726" t="s">
        <v>132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"17:52:13.047"</f>
        <v>17:52:13.047</v>
      </c>
      <c r="T1726" t="str">
        <f>"17:52:12.847"</f>
        <v>17:52:12.847</v>
      </c>
      <c r="U1726" t="str">
        <f t="shared" si="125"/>
        <v>A3E2C2</v>
      </c>
      <c r="V1726">
        <v>0</v>
      </c>
      <c r="W1726">
        <v>0</v>
      </c>
      <c r="X1726">
        <v>1</v>
      </c>
      <c r="Z1726">
        <v>0</v>
      </c>
      <c r="AA1726">
        <v>10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1</v>
      </c>
      <c r="AH1726">
        <v>0</v>
      </c>
      <c r="AI1726" t="s">
        <v>765</v>
      </c>
      <c r="AJ1726">
        <v>30.348015</v>
      </c>
      <c r="AK1726" t="s">
        <v>766</v>
      </c>
      <c r="AL1726">
        <v>-89.837072000000006</v>
      </c>
      <c r="AM1726">
        <v>100</v>
      </c>
      <c r="AN1726">
        <v>900</v>
      </c>
      <c r="AO1726" t="s">
        <v>118</v>
      </c>
      <c r="AP1726">
        <v>59</v>
      </c>
      <c r="AQ1726">
        <v>-116</v>
      </c>
      <c r="AR1726">
        <v>320</v>
      </c>
      <c r="AZ1726">
        <v>1200</v>
      </c>
      <c r="BA1726">
        <v>1</v>
      </c>
      <c r="BB1726" t="str">
        <f t="shared" si="127"/>
        <v xml:space="preserve">N35DC   </v>
      </c>
      <c r="BC1726">
        <v>1</v>
      </c>
      <c r="BE1726">
        <v>0</v>
      </c>
      <c r="BF1726">
        <v>0</v>
      </c>
      <c r="BG1726">
        <v>0</v>
      </c>
      <c r="BH1726">
        <v>950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>"17:52:13.052"</f>
        <v>17:52:13.052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341</v>
      </c>
      <c r="CR1726">
        <v>0</v>
      </c>
      <c r="CW1726">
        <v>174629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"10/21/2020 17:52:05.121"</f>
        <v>10/21/2020 17:52:05.121</v>
      </c>
      <c r="C1727" t="str">
        <f t="shared" si="126"/>
        <v>FFDFD3C0</v>
      </c>
      <c r="D1727" t="s">
        <v>128</v>
      </c>
      <c r="E1727">
        <v>9</v>
      </c>
      <c r="H1727">
        <v>257</v>
      </c>
      <c r="I1727" t="s">
        <v>129</v>
      </c>
      <c r="J1727" t="s">
        <v>126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"17:52:13.047"</f>
        <v>17:52:13.047</v>
      </c>
      <c r="T1727" t="str">
        <f>"17:52:12.847"</f>
        <v>17:52:12.847</v>
      </c>
      <c r="U1727" t="str">
        <f t="shared" si="125"/>
        <v>A3E2C2</v>
      </c>
      <c r="V1727">
        <v>0</v>
      </c>
      <c r="W1727">
        <v>0</v>
      </c>
      <c r="X1727">
        <v>1</v>
      </c>
      <c r="Z1727">
        <v>0</v>
      </c>
      <c r="AA1727">
        <v>10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1</v>
      </c>
      <c r="AH1727">
        <v>0</v>
      </c>
      <c r="AI1727" t="s">
        <v>765</v>
      </c>
      <c r="AJ1727">
        <v>30.348015</v>
      </c>
      <c r="AK1727" t="s">
        <v>766</v>
      </c>
      <c r="AL1727">
        <v>-89.837072000000006</v>
      </c>
      <c r="AM1727">
        <v>100</v>
      </c>
      <c r="AN1727">
        <v>900</v>
      </c>
      <c r="AO1727" t="s">
        <v>118</v>
      </c>
      <c r="AP1727">
        <v>59</v>
      </c>
      <c r="AQ1727">
        <v>-116</v>
      </c>
      <c r="AR1727">
        <v>320</v>
      </c>
      <c r="AZ1727">
        <v>1200</v>
      </c>
      <c r="BA1727">
        <v>1</v>
      </c>
      <c r="BB1727" t="str">
        <f t="shared" si="127"/>
        <v xml:space="preserve">N35DC   </v>
      </c>
      <c r="BC1727">
        <v>1</v>
      </c>
      <c r="BE1727">
        <v>0</v>
      </c>
      <c r="BF1727">
        <v>0</v>
      </c>
      <c r="BG1727">
        <v>0</v>
      </c>
      <c r="BH1727">
        <v>950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>"17:52:13.052"</f>
        <v>17:52:13.052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341</v>
      </c>
      <c r="CR1727">
        <v>0</v>
      </c>
      <c r="CW1727">
        <v>174629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"10/21/2020 17:52:05.121"</f>
        <v>10/21/2020 17:52:05.121</v>
      </c>
      <c r="C1728" t="str">
        <f t="shared" si="126"/>
        <v>FFDFD3C0</v>
      </c>
      <c r="D1728" t="s">
        <v>124</v>
      </c>
      <c r="E1728">
        <v>2</v>
      </c>
      <c r="H1728">
        <v>14</v>
      </c>
      <c r="I1728" t="s">
        <v>125</v>
      </c>
      <c r="J1728" t="s">
        <v>126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"17:52:13.047"</f>
        <v>17:52:13.047</v>
      </c>
      <c r="T1728" t="str">
        <f>"17:52:12.847"</f>
        <v>17:52:12.847</v>
      </c>
      <c r="U1728" t="str">
        <f t="shared" si="125"/>
        <v>A3E2C2</v>
      </c>
      <c r="V1728">
        <v>0</v>
      </c>
      <c r="W1728">
        <v>0</v>
      </c>
      <c r="X1728">
        <v>1</v>
      </c>
      <c r="Z1728">
        <v>0</v>
      </c>
      <c r="AA1728">
        <v>10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1</v>
      </c>
      <c r="AH1728">
        <v>0</v>
      </c>
      <c r="AI1728" t="s">
        <v>765</v>
      </c>
      <c r="AJ1728">
        <v>30.348015</v>
      </c>
      <c r="AK1728" t="s">
        <v>766</v>
      </c>
      <c r="AL1728">
        <v>-89.837072000000006</v>
      </c>
      <c r="AM1728">
        <v>100</v>
      </c>
      <c r="AN1728">
        <v>900</v>
      </c>
      <c r="AO1728" t="s">
        <v>118</v>
      </c>
      <c r="AP1728">
        <v>59</v>
      </c>
      <c r="AQ1728">
        <v>-116</v>
      </c>
      <c r="AR1728">
        <v>320</v>
      </c>
      <c r="AZ1728">
        <v>1200</v>
      </c>
      <c r="BA1728">
        <v>1</v>
      </c>
      <c r="BB1728" t="str">
        <f t="shared" si="127"/>
        <v xml:space="preserve">N35DC   </v>
      </c>
      <c r="BC1728">
        <v>1</v>
      </c>
      <c r="BE1728">
        <v>0</v>
      </c>
      <c r="BF1728">
        <v>0</v>
      </c>
      <c r="BG1728">
        <v>0</v>
      </c>
      <c r="BH1728">
        <v>950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>"17:52:13.052"</f>
        <v>17:52:13.052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341</v>
      </c>
      <c r="CR1728">
        <v>0</v>
      </c>
      <c r="CW1728">
        <v>174629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"10/21/2020 17:52:05.121"</f>
        <v>10/21/2020 17:52:05.121</v>
      </c>
      <c r="C1729" t="str">
        <f t="shared" si="126"/>
        <v>FFDFD3C0</v>
      </c>
      <c r="D1729" t="s">
        <v>133</v>
      </c>
      <c r="E1729">
        <v>1</v>
      </c>
      <c r="F1729">
        <v>1001</v>
      </c>
      <c r="G1729" t="s">
        <v>114</v>
      </c>
      <c r="J1729" t="s">
        <v>134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"17:52:13.047"</f>
        <v>17:52:13.047</v>
      </c>
      <c r="T1729" t="str">
        <f>"17:52:12.847"</f>
        <v>17:52:12.847</v>
      </c>
      <c r="U1729" t="str">
        <f t="shared" si="125"/>
        <v>A3E2C2</v>
      </c>
      <c r="V1729">
        <v>0</v>
      </c>
      <c r="W1729">
        <v>0</v>
      </c>
      <c r="X1729">
        <v>1</v>
      </c>
      <c r="Z1729">
        <v>0</v>
      </c>
      <c r="AA1729">
        <v>10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1</v>
      </c>
      <c r="AH1729">
        <v>0</v>
      </c>
      <c r="AI1729" t="s">
        <v>765</v>
      </c>
      <c r="AJ1729">
        <v>30.348015</v>
      </c>
      <c r="AK1729" t="s">
        <v>766</v>
      </c>
      <c r="AL1729">
        <v>-89.837072000000006</v>
      </c>
      <c r="AM1729">
        <v>100</v>
      </c>
      <c r="AN1729">
        <v>900</v>
      </c>
      <c r="AO1729" t="s">
        <v>118</v>
      </c>
      <c r="AP1729">
        <v>59</v>
      </c>
      <c r="AQ1729">
        <v>-116</v>
      </c>
      <c r="AR1729">
        <v>320</v>
      </c>
      <c r="AZ1729">
        <v>1200</v>
      </c>
      <c r="BA1729">
        <v>1</v>
      </c>
      <c r="BB1729" t="str">
        <f t="shared" si="127"/>
        <v xml:space="preserve">N35DC   </v>
      </c>
      <c r="BC1729">
        <v>1</v>
      </c>
      <c r="BE1729">
        <v>0</v>
      </c>
      <c r="BF1729">
        <v>0</v>
      </c>
      <c r="BG1729">
        <v>0</v>
      </c>
      <c r="BH1729">
        <v>950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"17:52:13.052"</f>
        <v>17:52:13.052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6</v>
      </c>
      <c r="CP1729" t="s">
        <v>119</v>
      </c>
      <c r="CQ1729">
        <v>341</v>
      </c>
      <c r="CR1729">
        <v>0</v>
      </c>
      <c r="CW1729">
        <v>174629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"10/21/2020 17:52:08.227"</f>
        <v>10/21/2020 17:52:08.227</v>
      </c>
      <c r="C1730" t="str">
        <f t="shared" si="126"/>
        <v>FFDFD3C0</v>
      </c>
      <c r="D1730" t="s">
        <v>124</v>
      </c>
      <c r="E1730">
        <v>2</v>
      </c>
      <c r="H1730">
        <v>14</v>
      </c>
      <c r="I1730" t="s">
        <v>125</v>
      </c>
      <c r="J1730" t="s">
        <v>126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"17:52:16.141"</f>
        <v>17:52:16.141</v>
      </c>
      <c r="T1730" t="str">
        <f>"17:52:15.741"</f>
        <v>17:52:15.741</v>
      </c>
      <c r="U1730" t="str">
        <f t="shared" ref="U1730:U1793" si="132">"A3E2C2"</f>
        <v>A3E2C2</v>
      </c>
      <c r="V1730">
        <v>0</v>
      </c>
      <c r="W1730">
        <v>0</v>
      </c>
      <c r="X1730">
        <v>1</v>
      </c>
      <c r="Z1730">
        <v>0</v>
      </c>
      <c r="AA1730">
        <v>10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1</v>
      </c>
      <c r="AH1730">
        <v>0</v>
      </c>
      <c r="AI1730" t="s">
        <v>767</v>
      </c>
      <c r="AJ1730">
        <v>30.346298000000001</v>
      </c>
      <c r="AK1730" t="s">
        <v>768</v>
      </c>
      <c r="AL1730">
        <v>-89.836277999999993</v>
      </c>
      <c r="AM1730">
        <v>100</v>
      </c>
      <c r="AN1730">
        <v>900</v>
      </c>
      <c r="AO1730" t="s">
        <v>118</v>
      </c>
      <c r="AP1730">
        <v>43</v>
      </c>
      <c r="AQ1730">
        <v>-124</v>
      </c>
      <c r="AR1730">
        <v>-128</v>
      </c>
      <c r="AZ1730">
        <v>1200</v>
      </c>
      <c r="BA1730">
        <v>1</v>
      </c>
      <c r="BB1730" t="str">
        <f t="shared" si="127"/>
        <v xml:space="preserve">N35DC   </v>
      </c>
      <c r="BC1730">
        <v>1</v>
      </c>
      <c r="BE1730">
        <v>0</v>
      </c>
      <c r="BF1730">
        <v>0</v>
      </c>
      <c r="BG1730">
        <v>0</v>
      </c>
      <c r="BH1730">
        <v>950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"17:52:16.142"</f>
        <v>17:52:16.142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6</v>
      </c>
      <c r="CP1730" t="s">
        <v>119</v>
      </c>
      <c r="CQ1730">
        <v>341</v>
      </c>
      <c r="CR1730">
        <v>0</v>
      </c>
      <c r="CW1730">
        <v>176810</v>
      </c>
      <c r="CY1730">
        <v>1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"10/21/2020 17:52:08.227"</f>
        <v>10/21/2020 17:52:08.227</v>
      </c>
      <c r="C1731" t="str">
        <f t="shared" si="126"/>
        <v>FFDFD3C0</v>
      </c>
      <c r="D1731" t="s">
        <v>133</v>
      </c>
      <c r="E1731">
        <v>1</v>
      </c>
      <c r="F1731">
        <v>1001</v>
      </c>
      <c r="G1731" t="s">
        <v>114</v>
      </c>
      <c r="J1731" t="s">
        <v>134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"17:52:16.141"</f>
        <v>17:52:16.141</v>
      </c>
      <c r="T1731" t="str">
        <f>"17:52:15.741"</f>
        <v>17:52:15.741</v>
      </c>
      <c r="U1731" t="str">
        <f t="shared" si="132"/>
        <v>A3E2C2</v>
      </c>
      <c r="V1731">
        <v>0</v>
      </c>
      <c r="W1731">
        <v>0</v>
      </c>
      <c r="X1731">
        <v>1</v>
      </c>
      <c r="Z1731">
        <v>0</v>
      </c>
      <c r="AA1731">
        <v>10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1</v>
      </c>
      <c r="AH1731">
        <v>0</v>
      </c>
      <c r="AI1731" t="s">
        <v>767</v>
      </c>
      <c r="AJ1731">
        <v>30.346298000000001</v>
      </c>
      <c r="AK1731" t="s">
        <v>768</v>
      </c>
      <c r="AL1731">
        <v>-89.836277999999993</v>
      </c>
      <c r="AM1731">
        <v>100</v>
      </c>
      <c r="AN1731">
        <v>900</v>
      </c>
      <c r="AO1731" t="s">
        <v>118</v>
      </c>
      <c r="AP1731">
        <v>43</v>
      </c>
      <c r="AQ1731">
        <v>-124</v>
      </c>
      <c r="AR1731">
        <v>-128</v>
      </c>
      <c r="AZ1731">
        <v>1200</v>
      </c>
      <c r="BA1731">
        <v>1</v>
      </c>
      <c r="BB1731" t="str">
        <f t="shared" si="127"/>
        <v xml:space="preserve">N35DC   </v>
      </c>
      <c r="BC1731">
        <v>1</v>
      </c>
      <c r="BE1731">
        <v>0</v>
      </c>
      <c r="BF1731">
        <v>0</v>
      </c>
      <c r="BG1731">
        <v>0</v>
      </c>
      <c r="BH1731">
        <v>950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"17:52:16.142"</f>
        <v>17:52:16.142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341</v>
      </c>
      <c r="CR1731">
        <v>0</v>
      </c>
      <c r="CW1731">
        <v>176810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"10/21/2020 17:52:08.227"</f>
        <v>10/21/2020 17:52:08.227</v>
      </c>
      <c r="C1732" t="str">
        <f t="shared" si="126"/>
        <v>FFDFD3C0</v>
      </c>
      <c r="D1732" t="s">
        <v>113</v>
      </c>
      <c r="E1732">
        <v>4</v>
      </c>
      <c r="H1732">
        <v>162</v>
      </c>
      <c r="I1732" t="s">
        <v>114</v>
      </c>
      <c r="J1732" t="s">
        <v>115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"17:52:16.141"</f>
        <v>17:52:16.141</v>
      </c>
      <c r="T1732" t="str">
        <f>"17:52:15.741"</f>
        <v>17:52:15.741</v>
      </c>
      <c r="U1732" t="str">
        <f t="shared" si="132"/>
        <v>A3E2C2</v>
      </c>
      <c r="V1732">
        <v>0</v>
      </c>
      <c r="W1732">
        <v>0</v>
      </c>
      <c r="X1732">
        <v>1</v>
      </c>
      <c r="Z1732">
        <v>0</v>
      </c>
      <c r="AA1732">
        <v>10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1</v>
      </c>
      <c r="AH1732">
        <v>0</v>
      </c>
      <c r="AI1732" t="s">
        <v>767</v>
      </c>
      <c r="AJ1732">
        <v>30.346298000000001</v>
      </c>
      <c r="AK1732" t="s">
        <v>768</v>
      </c>
      <c r="AL1732">
        <v>-89.836277999999993</v>
      </c>
      <c r="AM1732">
        <v>100</v>
      </c>
      <c r="AN1732">
        <v>900</v>
      </c>
      <c r="AO1732" t="s">
        <v>118</v>
      </c>
      <c r="AP1732">
        <v>43</v>
      </c>
      <c r="AQ1732">
        <v>-124</v>
      </c>
      <c r="AR1732">
        <v>-128</v>
      </c>
      <c r="AZ1732">
        <v>1200</v>
      </c>
      <c r="BA1732">
        <v>1</v>
      </c>
      <c r="BB1732" t="str">
        <f t="shared" si="127"/>
        <v xml:space="preserve">N35DC   </v>
      </c>
      <c r="BC1732">
        <v>1</v>
      </c>
      <c r="BE1732">
        <v>0</v>
      </c>
      <c r="BF1732">
        <v>0</v>
      </c>
      <c r="BG1732">
        <v>0</v>
      </c>
      <c r="BH1732">
        <v>950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"17:52:16.142"</f>
        <v>17:52:16.142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6</v>
      </c>
      <c r="CP1732" t="s">
        <v>119</v>
      </c>
      <c r="CQ1732">
        <v>341</v>
      </c>
      <c r="CR1732">
        <v>0</v>
      </c>
      <c r="CW1732">
        <v>176810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"10/21/2020 17:52:08.227"</f>
        <v>10/21/2020 17:52:08.227</v>
      </c>
      <c r="C1733" t="str">
        <f t="shared" si="126"/>
        <v>FFDFD3C0</v>
      </c>
      <c r="D1733" t="s">
        <v>130</v>
      </c>
      <c r="E1733">
        <v>3</v>
      </c>
      <c r="F1733">
        <v>2003</v>
      </c>
      <c r="G1733" t="s">
        <v>131</v>
      </c>
      <c r="J1733" t="s">
        <v>132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"17:52:16.141"</f>
        <v>17:52:16.141</v>
      </c>
      <c r="T1733" t="str">
        <f>"17:52:15.741"</f>
        <v>17:52:15.741</v>
      </c>
      <c r="U1733" t="str">
        <f t="shared" si="132"/>
        <v>A3E2C2</v>
      </c>
      <c r="V1733">
        <v>0</v>
      </c>
      <c r="W1733">
        <v>0</v>
      </c>
      <c r="X1733">
        <v>1</v>
      </c>
      <c r="Z1733">
        <v>0</v>
      </c>
      <c r="AA1733">
        <v>10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1</v>
      </c>
      <c r="AH1733">
        <v>0</v>
      </c>
      <c r="AI1733" t="s">
        <v>767</v>
      </c>
      <c r="AJ1733">
        <v>30.346298000000001</v>
      </c>
      <c r="AK1733" t="s">
        <v>768</v>
      </c>
      <c r="AL1733">
        <v>-89.836277999999993</v>
      </c>
      <c r="AM1733">
        <v>100</v>
      </c>
      <c r="AN1733">
        <v>900</v>
      </c>
      <c r="AO1733" t="s">
        <v>118</v>
      </c>
      <c r="AP1733">
        <v>43</v>
      </c>
      <c r="AQ1733">
        <v>-124</v>
      </c>
      <c r="AR1733">
        <v>-128</v>
      </c>
      <c r="AZ1733">
        <v>1200</v>
      </c>
      <c r="BA1733">
        <v>1</v>
      </c>
      <c r="BB1733" t="str">
        <f t="shared" si="127"/>
        <v xml:space="preserve">N35DC   </v>
      </c>
      <c r="BC1733">
        <v>1</v>
      </c>
      <c r="BE1733">
        <v>0</v>
      </c>
      <c r="BF1733">
        <v>0</v>
      </c>
      <c r="BG1733">
        <v>0</v>
      </c>
      <c r="BH1733">
        <v>950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"17:52:16.142"</f>
        <v>17:52:16.142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341</v>
      </c>
      <c r="CR1733">
        <v>0</v>
      </c>
      <c r="CW1733">
        <v>176810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"10/21/2020 17:52:08.227"</f>
        <v>10/21/2020 17:52:08.227</v>
      </c>
      <c r="C1734" t="str">
        <f t="shared" si="126"/>
        <v>FFDFD3C0</v>
      </c>
      <c r="D1734" t="s">
        <v>128</v>
      </c>
      <c r="E1734">
        <v>9</v>
      </c>
      <c r="H1734">
        <v>257</v>
      </c>
      <c r="I1734" t="s">
        <v>129</v>
      </c>
      <c r="J1734" t="s">
        <v>126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"17:52:16.141"</f>
        <v>17:52:16.141</v>
      </c>
      <c r="T1734" t="str">
        <f>"17:52:15.741"</f>
        <v>17:52:15.741</v>
      </c>
      <c r="U1734" t="str">
        <f t="shared" si="132"/>
        <v>A3E2C2</v>
      </c>
      <c r="V1734">
        <v>0</v>
      </c>
      <c r="W1734">
        <v>0</v>
      </c>
      <c r="X1734">
        <v>1</v>
      </c>
      <c r="Z1734">
        <v>0</v>
      </c>
      <c r="AA1734">
        <v>10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1</v>
      </c>
      <c r="AH1734">
        <v>0</v>
      </c>
      <c r="AI1734" t="s">
        <v>767</v>
      </c>
      <c r="AJ1734">
        <v>30.346298000000001</v>
      </c>
      <c r="AK1734" t="s">
        <v>768</v>
      </c>
      <c r="AL1734">
        <v>-89.836277999999993</v>
      </c>
      <c r="AM1734">
        <v>100</v>
      </c>
      <c r="AN1734">
        <v>900</v>
      </c>
      <c r="AO1734" t="s">
        <v>118</v>
      </c>
      <c r="AP1734">
        <v>43</v>
      </c>
      <c r="AQ1734">
        <v>-124</v>
      </c>
      <c r="AR1734">
        <v>-128</v>
      </c>
      <c r="AZ1734">
        <v>1200</v>
      </c>
      <c r="BA1734">
        <v>1</v>
      </c>
      <c r="BB1734" t="str">
        <f t="shared" si="127"/>
        <v xml:space="preserve">N35DC   </v>
      </c>
      <c r="BC1734">
        <v>1</v>
      </c>
      <c r="BE1734">
        <v>0</v>
      </c>
      <c r="BF1734">
        <v>0</v>
      </c>
      <c r="BG1734">
        <v>0</v>
      </c>
      <c r="BH1734">
        <v>950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>"17:52:16.142"</f>
        <v>17:52:16.142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6</v>
      </c>
      <c r="CP1734" t="s">
        <v>119</v>
      </c>
      <c r="CQ1734">
        <v>341</v>
      </c>
      <c r="CR1734">
        <v>0</v>
      </c>
      <c r="CW1734">
        <v>176810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"10/21/2020 17:52:09.192"</f>
        <v>10/21/2020 17:52:09.192</v>
      </c>
      <c r="C1735" t="str">
        <f t="shared" si="126"/>
        <v>FFDFD3C0</v>
      </c>
      <c r="D1735" t="s">
        <v>133</v>
      </c>
      <c r="E1735">
        <v>1</v>
      </c>
      <c r="F1735">
        <v>1001</v>
      </c>
      <c r="G1735" t="s">
        <v>114</v>
      </c>
      <c r="J1735" t="s">
        <v>134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"17:52:17.125"</f>
        <v>17:52:17.125</v>
      </c>
      <c r="T1735" t="str">
        <f>"17:52:16.725"</f>
        <v>17:52:16.725</v>
      </c>
      <c r="U1735" t="str">
        <f t="shared" si="132"/>
        <v>A3E2C2</v>
      </c>
      <c r="V1735">
        <v>0</v>
      </c>
      <c r="W1735">
        <v>0</v>
      </c>
      <c r="X1735">
        <v>1</v>
      </c>
      <c r="Z1735">
        <v>0</v>
      </c>
      <c r="AA1735">
        <v>10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1</v>
      </c>
      <c r="AH1735">
        <v>0</v>
      </c>
      <c r="AI1735" t="s">
        <v>769</v>
      </c>
      <c r="AJ1735">
        <v>30.345676000000001</v>
      </c>
      <c r="AK1735" t="s">
        <v>770</v>
      </c>
      <c r="AL1735">
        <v>-89.836084999999997</v>
      </c>
      <c r="AM1735">
        <v>100</v>
      </c>
      <c r="AN1735">
        <v>900</v>
      </c>
      <c r="AO1735" t="s">
        <v>118</v>
      </c>
      <c r="AP1735">
        <v>38</v>
      </c>
      <c r="AQ1735">
        <v>-127</v>
      </c>
      <c r="AR1735">
        <v>-192</v>
      </c>
      <c r="AZ1735">
        <v>1200</v>
      </c>
      <c r="BA1735">
        <v>1</v>
      </c>
      <c r="BB1735" t="str">
        <f t="shared" si="127"/>
        <v xml:space="preserve">N35DC   </v>
      </c>
      <c r="BC1735">
        <v>1</v>
      </c>
      <c r="BE1735">
        <v>0</v>
      </c>
      <c r="BF1735">
        <v>0</v>
      </c>
      <c r="BG1735">
        <v>0</v>
      </c>
      <c r="BH1735">
        <v>950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>"17:52:17.132"</f>
        <v>17:52:17.132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6</v>
      </c>
      <c r="CP1735" t="s">
        <v>119</v>
      </c>
      <c r="CQ1735">
        <v>341</v>
      </c>
      <c r="CR1735">
        <v>0</v>
      </c>
      <c r="CW1735">
        <v>177480</v>
      </c>
      <c r="CY1735">
        <v>1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"10/21/2020 17:52:09.192"</f>
        <v>10/21/2020 17:52:09.192</v>
      </c>
      <c r="C1736" t="str">
        <f t="shared" si="126"/>
        <v>FFDFD3C0</v>
      </c>
      <c r="D1736" t="s">
        <v>113</v>
      </c>
      <c r="E1736">
        <v>4</v>
      </c>
      <c r="H1736">
        <v>162</v>
      </c>
      <c r="I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"17:52:17.125"</f>
        <v>17:52:17.125</v>
      </c>
      <c r="T1736" t="str">
        <f>"17:52:16.725"</f>
        <v>17:52:16.725</v>
      </c>
      <c r="U1736" t="str">
        <f t="shared" si="132"/>
        <v>A3E2C2</v>
      </c>
      <c r="V1736">
        <v>0</v>
      </c>
      <c r="W1736">
        <v>0</v>
      </c>
      <c r="X1736">
        <v>1</v>
      </c>
      <c r="Z1736">
        <v>0</v>
      </c>
      <c r="AA1736">
        <v>10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1</v>
      </c>
      <c r="AH1736">
        <v>0</v>
      </c>
      <c r="AI1736" t="s">
        <v>769</v>
      </c>
      <c r="AJ1736">
        <v>30.345676000000001</v>
      </c>
      <c r="AK1736" t="s">
        <v>770</v>
      </c>
      <c r="AL1736">
        <v>-89.836084999999997</v>
      </c>
      <c r="AM1736">
        <v>100</v>
      </c>
      <c r="AN1736">
        <v>900</v>
      </c>
      <c r="AO1736" t="s">
        <v>118</v>
      </c>
      <c r="AP1736">
        <v>38</v>
      </c>
      <c r="AQ1736">
        <v>-127</v>
      </c>
      <c r="AR1736">
        <v>-192</v>
      </c>
      <c r="AZ1736">
        <v>1200</v>
      </c>
      <c r="BA1736">
        <v>1</v>
      </c>
      <c r="BB1736" t="str">
        <f t="shared" si="127"/>
        <v xml:space="preserve">N35DC   </v>
      </c>
      <c r="BC1736">
        <v>1</v>
      </c>
      <c r="BE1736">
        <v>0</v>
      </c>
      <c r="BF1736">
        <v>0</v>
      </c>
      <c r="BG1736">
        <v>0</v>
      </c>
      <c r="BH1736">
        <v>950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>"17:52:17.132"</f>
        <v>17:52:17.132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341</v>
      </c>
      <c r="CR1736">
        <v>0</v>
      </c>
      <c r="CW1736">
        <v>177480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"10/21/2020 17:52:09.192"</f>
        <v>10/21/2020 17:52:09.192</v>
      </c>
      <c r="C1737" t="str">
        <f t="shared" si="126"/>
        <v>FFDFD3C0</v>
      </c>
      <c r="D1737" t="s">
        <v>128</v>
      </c>
      <c r="E1737">
        <v>9</v>
      </c>
      <c r="H1737">
        <v>257</v>
      </c>
      <c r="I1737" t="s">
        <v>129</v>
      </c>
      <c r="J1737" t="s">
        <v>126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"17:52:17.125"</f>
        <v>17:52:17.125</v>
      </c>
      <c r="T1737" t="str">
        <f>"17:52:16.725"</f>
        <v>17:52:16.725</v>
      </c>
      <c r="U1737" t="str">
        <f t="shared" si="132"/>
        <v>A3E2C2</v>
      </c>
      <c r="V1737">
        <v>0</v>
      </c>
      <c r="W1737">
        <v>0</v>
      </c>
      <c r="X1737">
        <v>1</v>
      </c>
      <c r="Z1737">
        <v>0</v>
      </c>
      <c r="AA1737">
        <v>10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1</v>
      </c>
      <c r="AH1737">
        <v>0</v>
      </c>
      <c r="AI1737" t="s">
        <v>769</v>
      </c>
      <c r="AJ1737">
        <v>30.345676000000001</v>
      </c>
      <c r="AK1737" t="s">
        <v>770</v>
      </c>
      <c r="AL1737">
        <v>-89.836084999999997</v>
      </c>
      <c r="AM1737">
        <v>100</v>
      </c>
      <c r="AN1737">
        <v>900</v>
      </c>
      <c r="AO1737" t="s">
        <v>118</v>
      </c>
      <c r="AP1737">
        <v>38</v>
      </c>
      <c r="AQ1737">
        <v>-127</v>
      </c>
      <c r="AR1737">
        <v>-192</v>
      </c>
      <c r="AZ1737">
        <v>1200</v>
      </c>
      <c r="BA1737">
        <v>1</v>
      </c>
      <c r="BB1737" t="str">
        <f t="shared" si="127"/>
        <v xml:space="preserve">N35DC   </v>
      </c>
      <c r="BC1737">
        <v>1</v>
      </c>
      <c r="BE1737">
        <v>0</v>
      </c>
      <c r="BF1737">
        <v>0</v>
      </c>
      <c r="BG1737">
        <v>0</v>
      </c>
      <c r="BH1737">
        <v>950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>"17:52:17.132"</f>
        <v>17:52:17.132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341</v>
      </c>
      <c r="CR1737">
        <v>0</v>
      </c>
      <c r="CW1737">
        <v>177480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"10/21/2020 17:52:09.192"</f>
        <v>10/21/2020 17:52:09.192</v>
      </c>
      <c r="C1738" t="str">
        <f t="shared" ref="C1738:C1801" si="133">"FFDFD3C0"</f>
        <v>FFDFD3C0</v>
      </c>
      <c r="D1738" t="s">
        <v>130</v>
      </c>
      <c r="E1738">
        <v>3</v>
      </c>
      <c r="F1738">
        <v>2003</v>
      </c>
      <c r="G1738" t="s">
        <v>131</v>
      </c>
      <c r="J1738" t="s">
        <v>132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"17:52:17.125"</f>
        <v>17:52:17.125</v>
      </c>
      <c r="T1738" t="str">
        <f>"17:52:16.725"</f>
        <v>17:52:16.725</v>
      </c>
      <c r="U1738" t="str">
        <f t="shared" si="132"/>
        <v>A3E2C2</v>
      </c>
      <c r="V1738">
        <v>0</v>
      </c>
      <c r="W1738">
        <v>0</v>
      </c>
      <c r="X1738">
        <v>1</v>
      </c>
      <c r="Z1738">
        <v>0</v>
      </c>
      <c r="AA1738">
        <v>10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1</v>
      </c>
      <c r="AH1738">
        <v>0</v>
      </c>
      <c r="AI1738" t="s">
        <v>769</v>
      </c>
      <c r="AJ1738">
        <v>30.345676000000001</v>
      </c>
      <c r="AK1738" t="s">
        <v>770</v>
      </c>
      <c r="AL1738">
        <v>-89.836084999999997</v>
      </c>
      <c r="AM1738">
        <v>100</v>
      </c>
      <c r="AN1738">
        <v>900</v>
      </c>
      <c r="AO1738" t="s">
        <v>118</v>
      </c>
      <c r="AP1738">
        <v>38</v>
      </c>
      <c r="AQ1738">
        <v>-127</v>
      </c>
      <c r="AR1738">
        <v>-192</v>
      </c>
      <c r="AZ1738">
        <v>1200</v>
      </c>
      <c r="BA1738">
        <v>1</v>
      </c>
      <c r="BB1738" t="str">
        <f t="shared" ref="BB1738:BB1801" si="134">"N35DC   "</f>
        <v xml:space="preserve">N35DC   </v>
      </c>
      <c r="BC1738">
        <v>1</v>
      </c>
      <c r="BE1738">
        <v>0</v>
      </c>
      <c r="BF1738">
        <v>0</v>
      </c>
      <c r="BG1738">
        <v>0</v>
      </c>
      <c r="BH1738">
        <v>950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>"17:52:17.132"</f>
        <v>17:52:17.132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341</v>
      </c>
      <c r="CR1738">
        <v>0</v>
      </c>
      <c r="CW1738">
        <v>177480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"10/21/2020 17:52:09.192"</f>
        <v>10/21/2020 17:52:09.192</v>
      </c>
      <c r="C1739" t="str">
        <f t="shared" si="133"/>
        <v>FFDFD3C0</v>
      </c>
      <c r="D1739" t="s">
        <v>124</v>
      </c>
      <c r="E1739">
        <v>2</v>
      </c>
      <c r="H1739">
        <v>14</v>
      </c>
      <c r="I1739" t="s">
        <v>125</v>
      </c>
      <c r="J1739" t="s">
        <v>126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"17:52:17.125"</f>
        <v>17:52:17.125</v>
      </c>
      <c r="T1739" t="str">
        <f>"17:52:16.725"</f>
        <v>17:52:16.725</v>
      </c>
      <c r="U1739" t="str">
        <f t="shared" si="132"/>
        <v>A3E2C2</v>
      </c>
      <c r="V1739">
        <v>0</v>
      </c>
      <c r="W1739">
        <v>0</v>
      </c>
      <c r="X1739">
        <v>1</v>
      </c>
      <c r="Z1739">
        <v>0</v>
      </c>
      <c r="AA1739">
        <v>10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1</v>
      </c>
      <c r="AH1739">
        <v>0</v>
      </c>
      <c r="AI1739" t="s">
        <v>769</v>
      </c>
      <c r="AJ1739">
        <v>30.345676000000001</v>
      </c>
      <c r="AK1739" t="s">
        <v>770</v>
      </c>
      <c r="AL1739">
        <v>-89.836084999999997</v>
      </c>
      <c r="AM1739">
        <v>100</v>
      </c>
      <c r="AN1739">
        <v>900</v>
      </c>
      <c r="AO1739" t="s">
        <v>118</v>
      </c>
      <c r="AP1739">
        <v>38</v>
      </c>
      <c r="AQ1739">
        <v>-127</v>
      </c>
      <c r="AR1739">
        <v>-192</v>
      </c>
      <c r="AZ1739">
        <v>1200</v>
      </c>
      <c r="BA1739">
        <v>1</v>
      </c>
      <c r="BB1739" t="str">
        <f t="shared" si="134"/>
        <v xml:space="preserve">N35DC   </v>
      </c>
      <c r="BC1739">
        <v>1</v>
      </c>
      <c r="BE1739">
        <v>0</v>
      </c>
      <c r="BF1739">
        <v>0</v>
      </c>
      <c r="BG1739">
        <v>0</v>
      </c>
      <c r="BH1739">
        <v>950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>"17:52:17.132"</f>
        <v>17:52:17.132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6</v>
      </c>
      <c r="CP1739" t="s">
        <v>119</v>
      </c>
      <c r="CQ1739">
        <v>341</v>
      </c>
      <c r="CR1739">
        <v>0</v>
      </c>
      <c r="CW1739">
        <v>177480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"10/21/2020 17:52:10.337"</f>
        <v>10/21/2020 17:52:10.337</v>
      </c>
      <c r="C1740" t="str">
        <f t="shared" si="133"/>
        <v>FFDFD3C0</v>
      </c>
      <c r="D1740" t="s">
        <v>113</v>
      </c>
      <c r="E1740">
        <v>4</v>
      </c>
      <c r="H1740">
        <v>162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"17:52:18.266"</f>
        <v>17:52:18.266</v>
      </c>
      <c r="T1740" t="str">
        <f>"17:52:17.766"</f>
        <v>17:52:17.766</v>
      </c>
      <c r="U1740" t="str">
        <f t="shared" si="132"/>
        <v>A3E2C2</v>
      </c>
      <c r="V1740">
        <v>0</v>
      </c>
      <c r="W1740">
        <v>0</v>
      </c>
      <c r="X1740">
        <v>1</v>
      </c>
      <c r="Z1740">
        <v>0</v>
      </c>
      <c r="AA1740">
        <v>10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1</v>
      </c>
      <c r="AH1740">
        <v>0</v>
      </c>
      <c r="AI1740" t="s">
        <v>771</v>
      </c>
      <c r="AJ1740">
        <v>30.345032</v>
      </c>
      <c r="AK1740" t="s">
        <v>772</v>
      </c>
      <c r="AL1740">
        <v>-89.835913000000005</v>
      </c>
      <c r="AM1740">
        <v>100</v>
      </c>
      <c r="AN1740">
        <v>900</v>
      </c>
      <c r="AO1740" t="s">
        <v>118</v>
      </c>
      <c r="AP1740">
        <v>31</v>
      </c>
      <c r="AQ1740">
        <v>-129</v>
      </c>
      <c r="AR1740">
        <v>-64</v>
      </c>
      <c r="AZ1740">
        <v>1200</v>
      </c>
      <c r="BA1740">
        <v>1</v>
      </c>
      <c r="BB1740" t="str">
        <f t="shared" si="134"/>
        <v xml:space="preserve">N35DC   </v>
      </c>
      <c r="BC1740">
        <v>1</v>
      </c>
      <c r="BE1740">
        <v>0</v>
      </c>
      <c r="BF1740">
        <v>0</v>
      </c>
      <c r="BG1740">
        <v>0</v>
      </c>
      <c r="BH1740">
        <v>950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>"17:52:18.272"</f>
        <v>17:52:18.272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16</v>
      </c>
      <c r="CR1740">
        <v>0</v>
      </c>
      <c r="CW1740">
        <v>5834446</v>
      </c>
      <c r="CY1740">
        <v>1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"10/21/2020 17:52:10.337"</f>
        <v>10/21/2020 17:52:10.337</v>
      </c>
      <c r="C1741" t="str">
        <f t="shared" si="133"/>
        <v>FFDFD3C0</v>
      </c>
      <c r="D1741" t="s">
        <v>130</v>
      </c>
      <c r="E1741">
        <v>3</v>
      </c>
      <c r="F1741">
        <v>2003</v>
      </c>
      <c r="G1741" t="s">
        <v>131</v>
      </c>
      <c r="J1741" t="s">
        <v>132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"17:52:18.266"</f>
        <v>17:52:18.266</v>
      </c>
      <c r="T1741" t="str">
        <f>"17:52:17.766"</f>
        <v>17:52:17.766</v>
      </c>
      <c r="U1741" t="str">
        <f t="shared" si="132"/>
        <v>A3E2C2</v>
      </c>
      <c r="V1741">
        <v>0</v>
      </c>
      <c r="W1741">
        <v>0</v>
      </c>
      <c r="X1741">
        <v>1</v>
      </c>
      <c r="Z1741">
        <v>0</v>
      </c>
      <c r="AA1741">
        <v>10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1</v>
      </c>
      <c r="AH1741">
        <v>0</v>
      </c>
      <c r="AI1741" t="s">
        <v>771</v>
      </c>
      <c r="AJ1741">
        <v>30.345032</v>
      </c>
      <c r="AK1741" t="s">
        <v>772</v>
      </c>
      <c r="AL1741">
        <v>-89.835913000000005</v>
      </c>
      <c r="AM1741">
        <v>100</v>
      </c>
      <c r="AN1741">
        <v>900</v>
      </c>
      <c r="AO1741" t="s">
        <v>118</v>
      </c>
      <c r="AP1741">
        <v>31</v>
      </c>
      <c r="AQ1741">
        <v>-129</v>
      </c>
      <c r="AR1741">
        <v>-64</v>
      </c>
      <c r="AZ1741">
        <v>1200</v>
      </c>
      <c r="BA1741">
        <v>1</v>
      </c>
      <c r="BB1741" t="str">
        <f t="shared" si="134"/>
        <v xml:space="preserve">N35DC   </v>
      </c>
      <c r="BC1741">
        <v>1</v>
      </c>
      <c r="BE1741">
        <v>0</v>
      </c>
      <c r="BF1741">
        <v>0</v>
      </c>
      <c r="BG1741">
        <v>0</v>
      </c>
      <c r="BH1741">
        <v>950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"17:52:18.272"</f>
        <v>17:52:18.272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6</v>
      </c>
      <c r="CP1741" t="s">
        <v>119</v>
      </c>
      <c r="CQ1741">
        <v>16</v>
      </c>
      <c r="CR1741">
        <v>0</v>
      </c>
      <c r="CW1741">
        <v>5834446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"10/21/2020 17:52:10.337"</f>
        <v>10/21/2020 17:52:10.337</v>
      </c>
      <c r="C1742" t="str">
        <f t="shared" si="133"/>
        <v>FFDFD3C0</v>
      </c>
      <c r="D1742" t="s">
        <v>128</v>
      </c>
      <c r="E1742">
        <v>9</v>
      </c>
      <c r="H1742">
        <v>257</v>
      </c>
      <c r="I1742" t="s">
        <v>129</v>
      </c>
      <c r="J1742" t="s">
        <v>126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"17:52:18.266"</f>
        <v>17:52:18.266</v>
      </c>
      <c r="T1742" t="str">
        <f>"17:52:17.766"</f>
        <v>17:52:17.766</v>
      </c>
      <c r="U1742" t="str">
        <f t="shared" si="132"/>
        <v>A3E2C2</v>
      </c>
      <c r="V1742">
        <v>0</v>
      </c>
      <c r="W1742">
        <v>0</v>
      </c>
      <c r="X1742">
        <v>1</v>
      </c>
      <c r="Z1742">
        <v>0</v>
      </c>
      <c r="AA1742">
        <v>10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1</v>
      </c>
      <c r="AH1742">
        <v>0</v>
      </c>
      <c r="AI1742" t="s">
        <v>771</v>
      </c>
      <c r="AJ1742">
        <v>30.345032</v>
      </c>
      <c r="AK1742" t="s">
        <v>772</v>
      </c>
      <c r="AL1742">
        <v>-89.835913000000005</v>
      </c>
      <c r="AM1742">
        <v>100</v>
      </c>
      <c r="AN1742">
        <v>900</v>
      </c>
      <c r="AO1742" t="s">
        <v>118</v>
      </c>
      <c r="AP1742">
        <v>31</v>
      </c>
      <c r="AQ1742">
        <v>-129</v>
      </c>
      <c r="AR1742">
        <v>-64</v>
      </c>
      <c r="AZ1742">
        <v>1200</v>
      </c>
      <c r="BA1742">
        <v>1</v>
      </c>
      <c r="BB1742" t="str">
        <f t="shared" si="134"/>
        <v xml:space="preserve">N35DC   </v>
      </c>
      <c r="BC1742">
        <v>1</v>
      </c>
      <c r="BE1742">
        <v>0</v>
      </c>
      <c r="BF1742">
        <v>0</v>
      </c>
      <c r="BG1742">
        <v>0</v>
      </c>
      <c r="BH1742">
        <v>950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"17:52:18.272"</f>
        <v>17:52:18.272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6</v>
      </c>
      <c r="CP1742" t="s">
        <v>119</v>
      </c>
      <c r="CQ1742">
        <v>16</v>
      </c>
      <c r="CR1742">
        <v>0</v>
      </c>
      <c r="CW1742">
        <v>5834446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"10/21/2020 17:52:10.337"</f>
        <v>10/21/2020 17:52:10.337</v>
      </c>
      <c r="C1743" t="str">
        <f t="shared" si="133"/>
        <v>FFDFD3C0</v>
      </c>
      <c r="D1743" t="s">
        <v>124</v>
      </c>
      <c r="E1743">
        <v>2</v>
      </c>
      <c r="H1743">
        <v>14</v>
      </c>
      <c r="I1743" t="s">
        <v>125</v>
      </c>
      <c r="J1743" t="s">
        <v>126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"17:52:18.266"</f>
        <v>17:52:18.266</v>
      </c>
      <c r="T1743" t="str">
        <f>"17:52:17.766"</f>
        <v>17:52:17.766</v>
      </c>
      <c r="U1743" t="str">
        <f t="shared" si="132"/>
        <v>A3E2C2</v>
      </c>
      <c r="V1743">
        <v>0</v>
      </c>
      <c r="W1743">
        <v>0</v>
      </c>
      <c r="X1743">
        <v>1</v>
      </c>
      <c r="Z1743">
        <v>0</v>
      </c>
      <c r="AA1743">
        <v>10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1</v>
      </c>
      <c r="AH1743">
        <v>0</v>
      </c>
      <c r="AI1743" t="s">
        <v>771</v>
      </c>
      <c r="AJ1743">
        <v>30.345032</v>
      </c>
      <c r="AK1743" t="s">
        <v>772</v>
      </c>
      <c r="AL1743">
        <v>-89.835913000000005</v>
      </c>
      <c r="AM1743">
        <v>100</v>
      </c>
      <c r="AN1743">
        <v>900</v>
      </c>
      <c r="AO1743" t="s">
        <v>118</v>
      </c>
      <c r="AP1743">
        <v>31</v>
      </c>
      <c r="AQ1743">
        <v>-129</v>
      </c>
      <c r="AR1743">
        <v>-64</v>
      </c>
      <c r="AZ1743">
        <v>1200</v>
      </c>
      <c r="BA1743">
        <v>1</v>
      </c>
      <c r="BB1743" t="str">
        <f t="shared" si="134"/>
        <v xml:space="preserve">N35DC   </v>
      </c>
      <c r="BC1743">
        <v>1</v>
      </c>
      <c r="BE1743">
        <v>0</v>
      </c>
      <c r="BF1743">
        <v>0</v>
      </c>
      <c r="BG1743">
        <v>0</v>
      </c>
      <c r="BH1743">
        <v>950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"17:52:18.272"</f>
        <v>17:52:18.272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6</v>
      </c>
      <c r="CP1743" t="s">
        <v>119</v>
      </c>
      <c r="CQ1743">
        <v>16</v>
      </c>
      <c r="CR1743">
        <v>0</v>
      </c>
      <c r="CW1743">
        <v>5834446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"10/21/2020 17:52:10.337"</f>
        <v>10/21/2020 17:52:10.337</v>
      </c>
      <c r="C1744" t="str">
        <f t="shared" si="133"/>
        <v>FFDFD3C0</v>
      </c>
      <c r="D1744" t="s">
        <v>133</v>
      </c>
      <c r="E1744">
        <v>1</v>
      </c>
      <c r="F1744">
        <v>1001</v>
      </c>
      <c r="G1744" t="s">
        <v>114</v>
      </c>
      <c r="J1744" t="s">
        <v>134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"17:52:18.266"</f>
        <v>17:52:18.266</v>
      </c>
      <c r="T1744" t="str">
        <f>"17:52:17.766"</f>
        <v>17:52:17.766</v>
      </c>
      <c r="U1744" t="str">
        <f t="shared" si="132"/>
        <v>A3E2C2</v>
      </c>
      <c r="V1744">
        <v>0</v>
      </c>
      <c r="W1744">
        <v>0</v>
      </c>
      <c r="X1744">
        <v>1</v>
      </c>
      <c r="Z1744">
        <v>0</v>
      </c>
      <c r="AA1744">
        <v>10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1</v>
      </c>
      <c r="AH1744">
        <v>0</v>
      </c>
      <c r="AI1744" t="s">
        <v>771</v>
      </c>
      <c r="AJ1744">
        <v>30.345032</v>
      </c>
      <c r="AK1744" t="s">
        <v>772</v>
      </c>
      <c r="AL1744">
        <v>-89.835913000000005</v>
      </c>
      <c r="AM1744">
        <v>100</v>
      </c>
      <c r="AN1744">
        <v>900</v>
      </c>
      <c r="AO1744" t="s">
        <v>118</v>
      </c>
      <c r="AP1744">
        <v>31</v>
      </c>
      <c r="AQ1744">
        <v>-129</v>
      </c>
      <c r="AR1744">
        <v>-64</v>
      </c>
      <c r="AZ1744">
        <v>1200</v>
      </c>
      <c r="BA1744">
        <v>1</v>
      </c>
      <c r="BB1744" t="str">
        <f t="shared" si="134"/>
        <v xml:space="preserve">N35DC   </v>
      </c>
      <c r="BC1744">
        <v>1</v>
      </c>
      <c r="BE1744">
        <v>0</v>
      </c>
      <c r="BF1744">
        <v>0</v>
      </c>
      <c r="BG1744">
        <v>0</v>
      </c>
      <c r="BH1744">
        <v>950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"17:52:18.272"</f>
        <v>17:52:18.272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6</v>
      </c>
      <c r="CP1744" t="s">
        <v>119</v>
      </c>
      <c r="CQ1744">
        <v>16</v>
      </c>
      <c r="CR1744">
        <v>0</v>
      </c>
      <c r="CW1744">
        <v>5834446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"10/21/2020 17:52:13.219"</f>
        <v>10/21/2020 17:52:13.219</v>
      </c>
      <c r="C1745" t="str">
        <f t="shared" si="133"/>
        <v>FFDFD3C0</v>
      </c>
      <c r="D1745" t="s">
        <v>130</v>
      </c>
      <c r="E1745">
        <v>3</v>
      </c>
      <c r="F1745">
        <v>2003</v>
      </c>
      <c r="G1745" t="s">
        <v>131</v>
      </c>
      <c r="J1745" t="s">
        <v>132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"17:52:21.148"</f>
        <v>17:52:21.148</v>
      </c>
      <c r="T1745" t="str">
        <f>"17:52:21.048"</f>
        <v>17:52:21.048</v>
      </c>
      <c r="U1745" t="str">
        <f t="shared" si="132"/>
        <v>A3E2C2</v>
      </c>
      <c r="V1745">
        <v>0</v>
      </c>
      <c r="W1745">
        <v>0</v>
      </c>
      <c r="X1745">
        <v>1</v>
      </c>
      <c r="Z1745">
        <v>0</v>
      </c>
      <c r="AA1745">
        <v>10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1</v>
      </c>
      <c r="AH1745">
        <v>0</v>
      </c>
      <c r="AI1745" t="s">
        <v>773</v>
      </c>
      <c r="AJ1745">
        <v>30.343250999999999</v>
      </c>
      <c r="AK1745" t="s">
        <v>774</v>
      </c>
      <c r="AL1745">
        <v>-89.835526999999999</v>
      </c>
      <c r="AM1745">
        <v>100</v>
      </c>
      <c r="AN1745">
        <v>900</v>
      </c>
      <c r="AO1745" t="s">
        <v>118</v>
      </c>
      <c r="AP1745">
        <v>21</v>
      </c>
      <c r="AQ1745">
        <v>-131</v>
      </c>
      <c r="AR1745">
        <v>64</v>
      </c>
      <c r="AZ1745">
        <v>1200</v>
      </c>
      <c r="BA1745">
        <v>1</v>
      </c>
      <c r="BB1745" t="str">
        <f t="shared" si="134"/>
        <v xml:space="preserve">N35DC   </v>
      </c>
      <c r="BC1745">
        <v>1</v>
      </c>
      <c r="BE1745">
        <v>0</v>
      </c>
      <c r="BF1745">
        <v>0</v>
      </c>
      <c r="BG1745">
        <v>0</v>
      </c>
      <c r="BH1745">
        <v>950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"17:52:21.152"</f>
        <v>17:52:21.152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6</v>
      </c>
      <c r="CP1745" t="s">
        <v>119</v>
      </c>
      <c r="CQ1745">
        <v>16</v>
      </c>
      <c r="CR1745">
        <v>0</v>
      </c>
      <c r="CW1745">
        <v>5836535</v>
      </c>
      <c r="CY1745">
        <v>1</v>
      </c>
      <c r="CZ1745">
        <v>0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"10/21/2020 17:52:13.219"</f>
        <v>10/21/2020 17:52:13.219</v>
      </c>
      <c r="C1746" t="str">
        <f t="shared" si="133"/>
        <v>FFDFD3C0</v>
      </c>
      <c r="D1746" t="s">
        <v>133</v>
      </c>
      <c r="E1746">
        <v>1</v>
      </c>
      <c r="F1746">
        <v>1001</v>
      </c>
      <c r="G1746" t="s">
        <v>114</v>
      </c>
      <c r="J1746" t="s">
        <v>134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"17:52:21.148"</f>
        <v>17:52:21.148</v>
      </c>
      <c r="T1746" t="str">
        <f>"17:52:21.048"</f>
        <v>17:52:21.048</v>
      </c>
      <c r="U1746" t="str">
        <f t="shared" si="132"/>
        <v>A3E2C2</v>
      </c>
      <c r="V1746">
        <v>0</v>
      </c>
      <c r="W1746">
        <v>0</v>
      </c>
      <c r="X1746">
        <v>1</v>
      </c>
      <c r="Z1746">
        <v>0</v>
      </c>
      <c r="AA1746">
        <v>10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1</v>
      </c>
      <c r="AH1746">
        <v>0</v>
      </c>
      <c r="AI1746" t="s">
        <v>773</v>
      </c>
      <c r="AJ1746">
        <v>30.343250999999999</v>
      </c>
      <c r="AK1746" t="s">
        <v>774</v>
      </c>
      <c r="AL1746">
        <v>-89.835526999999999</v>
      </c>
      <c r="AM1746">
        <v>100</v>
      </c>
      <c r="AN1746">
        <v>900</v>
      </c>
      <c r="AO1746" t="s">
        <v>118</v>
      </c>
      <c r="AP1746">
        <v>21</v>
      </c>
      <c r="AQ1746">
        <v>-131</v>
      </c>
      <c r="AR1746">
        <v>64</v>
      </c>
      <c r="AZ1746">
        <v>1200</v>
      </c>
      <c r="BA1746">
        <v>1</v>
      </c>
      <c r="BB1746" t="str">
        <f t="shared" si="134"/>
        <v xml:space="preserve">N35DC   </v>
      </c>
      <c r="BC1746">
        <v>1</v>
      </c>
      <c r="BE1746">
        <v>0</v>
      </c>
      <c r="BF1746">
        <v>0</v>
      </c>
      <c r="BG1746">
        <v>0</v>
      </c>
      <c r="BH1746">
        <v>950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"17:52:21.152"</f>
        <v>17:52:21.152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6</v>
      </c>
      <c r="CP1746" t="s">
        <v>119</v>
      </c>
      <c r="CQ1746">
        <v>16</v>
      </c>
      <c r="CR1746">
        <v>0</v>
      </c>
      <c r="CW1746">
        <v>5836535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"10/21/2020 17:52:13.219"</f>
        <v>10/21/2020 17:52:13.219</v>
      </c>
      <c r="C1747" t="str">
        <f t="shared" si="133"/>
        <v>FFDFD3C0</v>
      </c>
      <c r="D1747" t="s">
        <v>124</v>
      </c>
      <c r="E1747">
        <v>2</v>
      </c>
      <c r="H1747">
        <v>14</v>
      </c>
      <c r="I1747" t="s">
        <v>125</v>
      </c>
      <c r="J1747" t="s">
        <v>126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"17:52:21.148"</f>
        <v>17:52:21.148</v>
      </c>
      <c r="T1747" t="str">
        <f>"17:52:21.048"</f>
        <v>17:52:21.048</v>
      </c>
      <c r="U1747" t="str">
        <f t="shared" si="132"/>
        <v>A3E2C2</v>
      </c>
      <c r="V1747">
        <v>0</v>
      </c>
      <c r="W1747">
        <v>0</v>
      </c>
      <c r="X1747">
        <v>1</v>
      </c>
      <c r="Z1747">
        <v>0</v>
      </c>
      <c r="AA1747">
        <v>10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1</v>
      </c>
      <c r="AH1747">
        <v>0</v>
      </c>
      <c r="AI1747" t="s">
        <v>773</v>
      </c>
      <c r="AJ1747">
        <v>30.343250999999999</v>
      </c>
      <c r="AK1747" t="s">
        <v>774</v>
      </c>
      <c r="AL1747">
        <v>-89.835526999999999</v>
      </c>
      <c r="AM1747">
        <v>100</v>
      </c>
      <c r="AN1747">
        <v>900</v>
      </c>
      <c r="AO1747" t="s">
        <v>118</v>
      </c>
      <c r="AP1747">
        <v>21</v>
      </c>
      <c r="AQ1747">
        <v>-131</v>
      </c>
      <c r="AR1747">
        <v>64</v>
      </c>
      <c r="AZ1747">
        <v>1200</v>
      </c>
      <c r="BA1747">
        <v>1</v>
      </c>
      <c r="BB1747" t="str">
        <f t="shared" si="134"/>
        <v xml:space="preserve">N35DC   </v>
      </c>
      <c r="BC1747">
        <v>1</v>
      </c>
      <c r="BE1747">
        <v>0</v>
      </c>
      <c r="BF1747">
        <v>0</v>
      </c>
      <c r="BG1747">
        <v>0</v>
      </c>
      <c r="BH1747">
        <v>950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"17:52:21.152"</f>
        <v>17:52:21.152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6</v>
      </c>
      <c r="CP1747" t="s">
        <v>119</v>
      </c>
      <c r="CQ1747">
        <v>16</v>
      </c>
      <c r="CR1747">
        <v>0</v>
      </c>
      <c r="CW1747">
        <v>5836535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"10/21/2020 17:52:13.219"</f>
        <v>10/21/2020 17:52:13.219</v>
      </c>
      <c r="C1748" t="str">
        <f t="shared" si="133"/>
        <v>FFDFD3C0</v>
      </c>
      <c r="D1748" t="s">
        <v>113</v>
      </c>
      <c r="E1748">
        <v>4</v>
      </c>
      <c r="H1748">
        <v>162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"17:52:21.148"</f>
        <v>17:52:21.148</v>
      </c>
      <c r="T1748" t="str">
        <f>"17:52:21.048"</f>
        <v>17:52:21.048</v>
      </c>
      <c r="U1748" t="str">
        <f t="shared" si="132"/>
        <v>A3E2C2</v>
      </c>
      <c r="V1748">
        <v>0</v>
      </c>
      <c r="W1748">
        <v>0</v>
      </c>
      <c r="X1748">
        <v>1</v>
      </c>
      <c r="Z1748">
        <v>0</v>
      </c>
      <c r="AA1748">
        <v>10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1</v>
      </c>
      <c r="AH1748">
        <v>0</v>
      </c>
      <c r="AI1748" t="s">
        <v>773</v>
      </c>
      <c r="AJ1748">
        <v>30.343250999999999</v>
      </c>
      <c r="AK1748" t="s">
        <v>774</v>
      </c>
      <c r="AL1748">
        <v>-89.835526999999999</v>
      </c>
      <c r="AM1748">
        <v>100</v>
      </c>
      <c r="AN1748">
        <v>900</v>
      </c>
      <c r="AO1748" t="s">
        <v>118</v>
      </c>
      <c r="AP1748">
        <v>21</v>
      </c>
      <c r="AQ1748">
        <v>-131</v>
      </c>
      <c r="AR1748">
        <v>64</v>
      </c>
      <c r="AZ1748">
        <v>1200</v>
      </c>
      <c r="BA1748">
        <v>1</v>
      </c>
      <c r="BB1748" t="str">
        <f t="shared" si="134"/>
        <v xml:space="preserve">N35DC   </v>
      </c>
      <c r="BC1748">
        <v>1</v>
      </c>
      <c r="BE1748">
        <v>0</v>
      </c>
      <c r="BF1748">
        <v>0</v>
      </c>
      <c r="BG1748">
        <v>0</v>
      </c>
      <c r="BH1748">
        <v>950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>"17:52:21.152"</f>
        <v>17:52:21.152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6</v>
      </c>
      <c r="CP1748" t="s">
        <v>119</v>
      </c>
      <c r="CQ1748">
        <v>16</v>
      </c>
      <c r="CR1748">
        <v>0</v>
      </c>
      <c r="CW1748">
        <v>5836535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"10/21/2020 17:52:13.219"</f>
        <v>10/21/2020 17:52:13.219</v>
      </c>
      <c r="C1749" t="str">
        <f t="shared" si="133"/>
        <v>FFDFD3C0</v>
      </c>
      <c r="D1749" t="s">
        <v>128</v>
      </c>
      <c r="E1749">
        <v>9</v>
      </c>
      <c r="H1749">
        <v>257</v>
      </c>
      <c r="I1749" t="s">
        <v>129</v>
      </c>
      <c r="J1749" t="s">
        <v>126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"17:52:21.148"</f>
        <v>17:52:21.148</v>
      </c>
      <c r="T1749" t="str">
        <f>"17:52:21.048"</f>
        <v>17:52:21.048</v>
      </c>
      <c r="U1749" t="str">
        <f t="shared" si="132"/>
        <v>A3E2C2</v>
      </c>
      <c r="V1749">
        <v>0</v>
      </c>
      <c r="W1749">
        <v>0</v>
      </c>
      <c r="X1749">
        <v>1</v>
      </c>
      <c r="Z1749">
        <v>0</v>
      </c>
      <c r="AA1749">
        <v>10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1</v>
      </c>
      <c r="AH1749">
        <v>0</v>
      </c>
      <c r="AI1749" t="s">
        <v>773</v>
      </c>
      <c r="AJ1749">
        <v>30.343250999999999</v>
      </c>
      <c r="AK1749" t="s">
        <v>774</v>
      </c>
      <c r="AL1749">
        <v>-89.835526999999999</v>
      </c>
      <c r="AM1749">
        <v>100</v>
      </c>
      <c r="AN1749">
        <v>900</v>
      </c>
      <c r="AO1749" t="s">
        <v>118</v>
      </c>
      <c r="AP1749">
        <v>21</v>
      </c>
      <c r="AQ1749">
        <v>-131</v>
      </c>
      <c r="AR1749">
        <v>64</v>
      </c>
      <c r="AZ1749">
        <v>1200</v>
      </c>
      <c r="BA1749">
        <v>1</v>
      </c>
      <c r="BB1749" t="str">
        <f t="shared" si="134"/>
        <v xml:space="preserve">N35DC   </v>
      </c>
      <c r="BC1749">
        <v>1</v>
      </c>
      <c r="BE1749">
        <v>0</v>
      </c>
      <c r="BF1749">
        <v>0</v>
      </c>
      <c r="BG1749">
        <v>0</v>
      </c>
      <c r="BH1749">
        <v>950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>"17:52:21.152"</f>
        <v>17:52:21.152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6</v>
      </c>
      <c r="CP1749" t="s">
        <v>119</v>
      </c>
      <c r="CQ1749">
        <v>16</v>
      </c>
      <c r="CR1749">
        <v>0</v>
      </c>
      <c r="CW1749">
        <v>5836535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"10/21/2020 17:52:14.226"</f>
        <v>10/21/2020 17:52:14.226</v>
      </c>
      <c r="C1750" t="str">
        <f t="shared" si="133"/>
        <v>FFDFD3C0</v>
      </c>
      <c r="D1750" t="s">
        <v>128</v>
      </c>
      <c r="E1750">
        <v>9</v>
      </c>
      <c r="H1750">
        <v>257</v>
      </c>
      <c r="I1750" t="s">
        <v>129</v>
      </c>
      <c r="J1750" t="s">
        <v>126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"17:52:22.156"</f>
        <v>17:52:22.156</v>
      </c>
      <c r="T1750" t="str">
        <f>"17:52:22.056"</f>
        <v>17:52:22.056</v>
      </c>
      <c r="U1750" t="str">
        <f t="shared" si="132"/>
        <v>A3E2C2</v>
      </c>
      <c r="V1750">
        <v>0</v>
      </c>
      <c r="W1750">
        <v>0</v>
      </c>
      <c r="X1750">
        <v>1</v>
      </c>
      <c r="Z1750">
        <v>0</v>
      </c>
      <c r="AA1750">
        <v>10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1</v>
      </c>
      <c r="AH1750">
        <v>0</v>
      </c>
      <c r="AI1750" t="s">
        <v>775</v>
      </c>
      <c r="AJ1750">
        <v>30.342672</v>
      </c>
      <c r="AK1750" t="s">
        <v>776</v>
      </c>
      <c r="AL1750">
        <v>-89.835419999999999</v>
      </c>
      <c r="AM1750">
        <v>100</v>
      </c>
      <c r="AN1750">
        <v>900</v>
      </c>
      <c r="AO1750" t="s">
        <v>118</v>
      </c>
      <c r="AP1750">
        <v>18</v>
      </c>
      <c r="AQ1750">
        <v>-130</v>
      </c>
      <c r="AR1750">
        <v>256</v>
      </c>
      <c r="AZ1750">
        <v>1200</v>
      </c>
      <c r="BA1750">
        <v>1</v>
      </c>
      <c r="BB1750" t="str">
        <f t="shared" si="134"/>
        <v xml:space="preserve">N35DC   </v>
      </c>
      <c r="BC1750">
        <v>1</v>
      </c>
      <c r="BE1750">
        <v>0</v>
      </c>
      <c r="BF1750">
        <v>0</v>
      </c>
      <c r="BG1750">
        <v>0</v>
      </c>
      <c r="BH1750">
        <v>950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>"17:52:22.156"</f>
        <v>17:52:22.156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6</v>
      </c>
      <c r="CP1750" t="s">
        <v>119</v>
      </c>
      <c r="CQ1750">
        <v>16</v>
      </c>
      <c r="CR1750">
        <v>3</v>
      </c>
      <c r="CW1750">
        <v>486659</v>
      </c>
      <c r="CY1750">
        <v>1</v>
      </c>
      <c r="CZ1750">
        <v>0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"10/21/2020 17:52:14.226"</f>
        <v>10/21/2020 17:52:14.226</v>
      </c>
      <c r="C1751" t="str">
        <f t="shared" si="133"/>
        <v>FFDFD3C0</v>
      </c>
      <c r="D1751" t="s">
        <v>113</v>
      </c>
      <c r="E1751">
        <v>4</v>
      </c>
      <c r="H1751">
        <v>162</v>
      </c>
      <c r="I1751" t="s">
        <v>114</v>
      </c>
      <c r="J1751" t="s">
        <v>115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"17:52:22.156"</f>
        <v>17:52:22.156</v>
      </c>
      <c r="T1751" t="str">
        <f>"17:52:22.056"</f>
        <v>17:52:22.056</v>
      </c>
      <c r="U1751" t="str">
        <f t="shared" si="132"/>
        <v>A3E2C2</v>
      </c>
      <c r="V1751">
        <v>0</v>
      </c>
      <c r="W1751">
        <v>0</v>
      </c>
      <c r="X1751">
        <v>1</v>
      </c>
      <c r="Z1751">
        <v>0</v>
      </c>
      <c r="AA1751">
        <v>10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1</v>
      </c>
      <c r="AH1751">
        <v>0</v>
      </c>
      <c r="AI1751" t="s">
        <v>775</v>
      </c>
      <c r="AJ1751">
        <v>30.342672</v>
      </c>
      <c r="AK1751" t="s">
        <v>776</v>
      </c>
      <c r="AL1751">
        <v>-89.835419999999999</v>
      </c>
      <c r="AM1751">
        <v>100</v>
      </c>
      <c r="AN1751">
        <v>900</v>
      </c>
      <c r="AO1751" t="s">
        <v>118</v>
      </c>
      <c r="AP1751">
        <v>18</v>
      </c>
      <c r="AQ1751">
        <v>-130</v>
      </c>
      <c r="AR1751">
        <v>256</v>
      </c>
      <c r="AZ1751">
        <v>1200</v>
      </c>
      <c r="BA1751">
        <v>1</v>
      </c>
      <c r="BB1751" t="str">
        <f t="shared" si="134"/>
        <v xml:space="preserve">N35DC   </v>
      </c>
      <c r="BC1751">
        <v>1</v>
      </c>
      <c r="BE1751">
        <v>0</v>
      </c>
      <c r="BF1751">
        <v>0</v>
      </c>
      <c r="BG1751">
        <v>0</v>
      </c>
      <c r="BH1751">
        <v>950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>"17:52:22.156"</f>
        <v>17:52:22.156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6</v>
      </c>
      <c r="CP1751" t="s">
        <v>119</v>
      </c>
      <c r="CQ1751">
        <v>16</v>
      </c>
      <c r="CR1751">
        <v>3</v>
      </c>
      <c r="CW1751">
        <v>486659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"10/21/2020 17:52:14.226"</f>
        <v>10/21/2020 17:52:14.226</v>
      </c>
      <c r="C1752" t="str">
        <f t="shared" si="133"/>
        <v>FFDFD3C0</v>
      </c>
      <c r="D1752" t="s">
        <v>130</v>
      </c>
      <c r="E1752">
        <v>3</v>
      </c>
      <c r="F1752">
        <v>2003</v>
      </c>
      <c r="G1752" t="s">
        <v>131</v>
      </c>
      <c r="J1752" t="s">
        <v>132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"17:52:22.156"</f>
        <v>17:52:22.156</v>
      </c>
      <c r="T1752" t="str">
        <f>"17:52:22.056"</f>
        <v>17:52:22.056</v>
      </c>
      <c r="U1752" t="str">
        <f t="shared" si="132"/>
        <v>A3E2C2</v>
      </c>
      <c r="V1752">
        <v>0</v>
      </c>
      <c r="W1752">
        <v>0</v>
      </c>
      <c r="X1752">
        <v>1</v>
      </c>
      <c r="Z1752">
        <v>0</v>
      </c>
      <c r="AA1752">
        <v>10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1</v>
      </c>
      <c r="AH1752">
        <v>0</v>
      </c>
      <c r="AI1752" t="s">
        <v>775</v>
      </c>
      <c r="AJ1752">
        <v>30.342672</v>
      </c>
      <c r="AK1752" t="s">
        <v>776</v>
      </c>
      <c r="AL1752">
        <v>-89.835419999999999</v>
      </c>
      <c r="AM1752">
        <v>100</v>
      </c>
      <c r="AN1752">
        <v>900</v>
      </c>
      <c r="AO1752" t="s">
        <v>118</v>
      </c>
      <c r="AP1752">
        <v>18</v>
      </c>
      <c r="AQ1752">
        <v>-130</v>
      </c>
      <c r="AR1752">
        <v>256</v>
      </c>
      <c r="AZ1752">
        <v>1200</v>
      </c>
      <c r="BA1752">
        <v>1</v>
      </c>
      <c r="BB1752" t="str">
        <f t="shared" si="134"/>
        <v xml:space="preserve">N35DC   </v>
      </c>
      <c r="BC1752">
        <v>1</v>
      </c>
      <c r="BE1752">
        <v>0</v>
      </c>
      <c r="BF1752">
        <v>0</v>
      </c>
      <c r="BG1752">
        <v>0</v>
      </c>
      <c r="BH1752">
        <v>950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>"17:52:22.156"</f>
        <v>17:52:22.156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6</v>
      </c>
      <c r="CP1752" t="s">
        <v>119</v>
      </c>
      <c r="CQ1752">
        <v>16</v>
      </c>
      <c r="CR1752">
        <v>3</v>
      </c>
      <c r="CW1752">
        <v>486659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"10/21/2020 17:52:14.226"</f>
        <v>10/21/2020 17:52:14.226</v>
      </c>
      <c r="C1753" t="str">
        <f t="shared" si="133"/>
        <v>FFDFD3C0</v>
      </c>
      <c r="D1753" t="s">
        <v>133</v>
      </c>
      <c r="E1753">
        <v>1</v>
      </c>
      <c r="F1753">
        <v>1001</v>
      </c>
      <c r="G1753" t="s">
        <v>114</v>
      </c>
      <c r="J1753" t="s">
        <v>134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"17:52:22.156"</f>
        <v>17:52:22.156</v>
      </c>
      <c r="T1753" t="str">
        <f>"17:52:22.056"</f>
        <v>17:52:22.056</v>
      </c>
      <c r="U1753" t="str">
        <f t="shared" si="132"/>
        <v>A3E2C2</v>
      </c>
      <c r="V1753">
        <v>0</v>
      </c>
      <c r="W1753">
        <v>0</v>
      </c>
      <c r="X1753">
        <v>1</v>
      </c>
      <c r="Z1753">
        <v>0</v>
      </c>
      <c r="AA1753">
        <v>10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1</v>
      </c>
      <c r="AH1753">
        <v>0</v>
      </c>
      <c r="AI1753" t="s">
        <v>775</v>
      </c>
      <c r="AJ1753">
        <v>30.342672</v>
      </c>
      <c r="AK1753" t="s">
        <v>776</v>
      </c>
      <c r="AL1753">
        <v>-89.835419999999999</v>
      </c>
      <c r="AM1753">
        <v>100</v>
      </c>
      <c r="AN1753">
        <v>900</v>
      </c>
      <c r="AO1753" t="s">
        <v>118</v>
      </c>
      <c r="AP1753">
        <v>18</v>
      </c>
      <c r="AQ1753">
        <v>-130</v>
      </c>
      <c r="AR1753">
        <v>256</v>
      </c>
      <c r="AZ1753">
        <v>1200</v>
      </c>
      <c r="BA1753">
        <v>1</v>
      </c>
      <c r="BB1753" t="str">
        <f t="shared" si="134"/>
        <v xml:space="preserve">N35DC   </v>
      </c>
      <c r="BC1753">
        <v>1</v>
      </c>
      <c r="BE1753">
        <v>0</v>
      </c>
      <c r="BF1753">
        <v>0</v>
      </c>
      <c r="BG1753">
        <v>0</v>
      </c>
      <c r="BH1753">
        <v>950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>"17:52:22.156"</f>
        <v>17:52:22.156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6</v>
      </c>
      <c r="CP1753" t="s">
        <v>119</v>
      </c>
      <c r="CQ1753">
        <v>16</v>
      </c>
      <c r="CR1753">
        <v>3</v>
      </c>
      <c r="CW1753">
        <v>486659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"10/21/2020 17:52:14.226"</f>
        <v>10/21/2020 17:52:14.226</v>
      </c>
      <c r="C1754" t="str">
        <f t="shared" si="133"/>
        <v>FFDFD3C0</v>
      </c>
      <c r="D1754" t="s">
        <v>124</v>
      </c>
      <c r="E1754">
        <v>2</v>
      </c>
      <c r="H1754">
        <v>14</v>
      </c>
      <c r="I1754" t="s">
        <v>125</v>
      </c>
      <c r="J1754" t="s">
        <v>126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"17:52:22.156"</f>
        <v>17:52:22.156</v>
      </c>
      <c r="T1754" t="str">
        <f>"17:52:22.056"</f>
        <v>17:52:22.056</v>
      </c>
      <c r="U1754" t="str">
        <f t="shared" si="132"/>
        <v>A3E2C2</v>
      </c>
      <c r="V1754">
        <v>0</v>
      </c>
      <c r="W1754">
        <v>0</v>
      </c>
      <c r="X1754">
        <v>1</v>
      </c>
      <c r="Z1754">
        <v>0</v>
      </c>
      <c r="AA1754">
        <v>10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1</v>
      </c>
      <c r="AH1754">
        <v>0</v>
      </c>
      <c r="AI1754" t="s">
        <v>775</v>
      </c>
      <c r="AJ1754">
        <v>30.342672</v>
      </c>
      <c r="AK1754" t="s">
        <v>776</v>
      </c>
      <c r="AL1754">
        <v>-89.835419999999999</v>
      </c>
      <c r="AM1754">
        <v>100</v>
      </c>
      <c r="AN1754">
        <v>900</v>
      </c>
      <c r="AO1754" t="s">
        <v>118</v>
      </c>
      <c r="AP1754">
        <v>18</v>
      </c>
      <c r="AQ1754">
        <v>-130</v>
      </c>
      <c r="AR1754">
        <v>256</v>
      </c>
      <c r="AZ1754">
        <v>1200</v>
      </c>
      <c r="BA1754">
        <v>1</v>
      </c>
      <c r="BB1754" t="str">
        <f t="shared" si="134"/>
        <v xml:space="preserve">N35DC   </v>
      </c>
      <c r="BC1754">
        <v>1</v>
      </c>
      <c r="BE1754">
        <v>0</v>
      </c>
      <c r="BF1754">
        <v>0</v>
      </c>
      <c r="BG1754">
        <v>0</v>
      </c>
      <c r="BH1754">
        <v>950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>"17:52:22.156"</f>
        <v>17:52:22.156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6</v>
      </c>
      <c r="CP1754" t="s">
        <v>119</v>
      </c>
      <c r="CQ1754">
        <v>16</v>
      </c>
      <c r="CR1754">
        <v>3</v>
      </c>
      <c r="CW1754">
        <v>486659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"10/21/2020 17:52:17.151"</f>
        <v>10/21/2020 17:52:17.151</v>
      </c>
      <c r="C1755" t="str">
        <f t="shared" si="133"/>
        <v>FFDFD3C0</v>
      </c>
      <c r="D1755" t="s">
        <v>133</v>
      </c>
      <c r="E1755">
        <v>1</v>
      </c>
      <c r="F1755">
        <v>1001</v>
      </c>
      <c r="G1755" t="s">
        <v>114</v>
      </c>
      <c r="J1755" t="s">
        <v>134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"17:52:25.078"</f>
        <v>17:52:25.078</v>
      </c>
      <c r="T1755" t="str">
        <f>"17:52:24.678"</f>
        <v>17:52:24.678</v>
      </c>
      <c r="U1755" t="str">
        <f t="shared" si="132"/>
        <v>A3E2C2</v>
      </c>
      <c r="V1755">
        <v>0</v>
      </c>
      <c r="W1755">
        <v>0</v>
      </c>
      <c r="X1755">
        <v>1</v>
      </c>
      <c r="Z1755">
        <v>0</v>
      </c>
      <c r="AA1755">
        <v>10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1</v>
      </c>
      <c r="AH1755">
        <v>0</v>
      </c>
      <c r="AI1755" t="s">
        <v>777</v>
      </c>
      <c r="AJ1755">
        <v>30.340934000000001</v>
      </c>
      <c r="AK1755" t="s">
        <v>778</v>
      </c>
      <c r="AL1755">
        <v>-89.835205000000002</v>
      </c>
      <c r="AM1755">
        <v>100</v>
      </c>
      <c r="AN1755">
        <v>900</v>
      </c>
      <c r="AO1755" t="s">
        <v>118</v>
      </c>
      <c r="AP1755">
        <v>13</v>
      </c>
      <c r="AQ1755">
        <v>-126</v>
      </c>
      <c r="AR1755">
        <v>256</v>
      </c>
      <c r="AZ1755">
        <v>1200</v>
      </c>
      <c r="BA1755">
        <v>1</v>
      </c>
      <c r="BB1755" t="str">
        <f t="shared" si="134"/>
        <v xml:space="preserve">N35DC   </v>
      </c>
      <c r="BC1755">
        <v>1</v>
      </c>
      <c r="BE1755">
        <v>0</v>
      </c>
      <c r="BF1755">
        <v>0</v>
      </c>
      <c r="BG1755">
        <v>0</v>
      </c>
      <c r="BH1755">
        <v>975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>"17:52:25.081"</f>
        <v>17:52:25.081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6</v>
      </c>
      <c r="CP1755" t="s">
        <v>119</v>
      </c>
      <c r="CQ1755">
        <v>16</v>
      </c>
      <c r="CR1755">
        <v>0</v>
      </c>
      <c r="CW1755">
        <v>5839288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"10/21/2020 17:52:17.151"</f>
        <v>10/21/2020 17:52:17.151</v>
      </c>
      <c r="C1756" t="str">
        <f t="shared" si="133"/>
        <v>FFDFD3C0</v>
      </c>
      <c r="D1756" t="s">
        <v>128</v>
      </c>
      <c r="E1756">
        <v>9</v>
      </c>
      <c r="H1756">
        <v>257</v>
      </c>
      <c r="I1756" t="s">
        <v>129</v>
      </c>
      <c r="J1756" t="s">
        <v>126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"17:52:25.078"</f>
        <v>17:52:25.078</v>
      </c>
      <c r="T1756" t="str">
        <f>"17:52:24.678"</f>
        <v>17:52:24.678</v>
      </c>
      <c r="U1756" t="str">
        <f t="shared" si="132"/>
        <v>A3E2C2</v>
      </c>
      <c r="V1756">
        <v>0</v>
      </c>
      <c r="W1756">
        <v>0</v>
      </c>
      <c r="X1756">
        <v>1</v>
      </c>
      <c r="Z1756">
        <v>0</v>
      </c>
      <c r="AA1756">
        <v>10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1</v>
      </c>
      <c r="AH1756">
        <v>0</v>
      </c>
      <c r="AI1756" t="s">
        <v>777</v>
      </c>
      <c r="AJ1756">
        <v>30.340934000000001</v>
      </c>
      <c r="AK1756" t="s">
        <v>778</v>
      </c>
      <c r="AL1756">
        <v>-89.835205000000002</v>
      </c>
      <c r="AM1756">
        <v>100</v>
      </c>
      <c r="AN1756">
        <v>900</v>
      </c>
      <c r="AO1756" t="s">
        <v>118</v>
      </c>
      <c r="AP1756">
        <v>13</v>
      </c>
      <c r="AQ1756">
        <v>-126</v>
      </c>
      <c r="AR1756">
        <v>256</v>
      </c>
      <c r="AZ1756">
        <v>1200</v>
      </c>
      <c r="BA1756">
        <v>1</v>
      </c>
      <c r="BB1756" t="str">
        <f t="shared" si="134"/>
        <v xml:space="preserve">N35DC   </v>
      </c>
      <c r="BC1756">
        <v>1</v>
      </c>
      <c r="BE1756">
        <v>0</v>
      </c>
      <c r="BF1756">
        <v>0</v>
      </c>
      <c r="BG1756">
        <v>0</v>
      </c>
      <c r="BH1756">
        <v>975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>"17:52:25.081"</f>
        <v>17:52:25.081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6</v>
      </c>
      <c r="CP1756" t="s">
        <v>119</v>
      </c>
      <c r="CQ1756">
        <v>16</v>
      </c>
      <c r="CR1756">
        <v>0</v>
      </c>
      <c r="CW1756">
        <v>5839288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"10/21/2020 17:52:17.151"</f>
        <v>10/21/2020 17:52:17.151</v>
      </c>
      <c r="C1757" t="str">
        <f t="shared" si="133"/>
        <v>FFDFD3C0</v>
      </c>
      <c r="D1757" t="s">
        <v>113</v>
      </c>
      <c r="E1757">
        <v>4</v>
      </c>
      <c r="H1757">
        <v>162</v>
      </c>
      <c r="I1757" t="s">
        <v>114</v>
      </c>
      <c r="J1757" t="s">
        <v>115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"17:52:25.078"</f>
        <v>17:52:25.078</v>
      </c>
      <c r="T1757" t="str">
        <f>"17:52:24.678"</f>
        <v>17:52:24.678</v>
      </c>
      <c r="U1757" t="str">
        <f t="shared" si="132"/>
        <v>A3E2C2</v>
      </c>
      <c r="V1757">
        <v>0</v>
      </c>
      <c r="W1757">
        <v>0</v>
      </c>
      <c r="X1757">
        <v>1</v>
      </c>
      <c r="Z1757">
        <v>0</v>
      </c>
      <c r="AA1757">
        <v>10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1</v>
      </c>
      <c r="AH1757">
        <v>0</v>
      </c>
      <c r="AI1757" t="s">
        <v>777</v>
      </c>
      <c r="AJ1757">
        <v>30.340934000000001</v>
      </c>
      <c r="AK1757" t="s">
        <v>778</v>
      </c>
      <c r="AL1757">
        <v>-89.835205000000002</v>
      </c>
      <c r="AM1757">
        <v>100</v>
      </c>
      <c r="AN1757">
        <v>900</v>
      </c>
      <c r="AO1757" t="s">
        <v>118</v>
      </c>
      <c r="AP1757">
        <v>13</v>
      </c>
      <c r="AQ1757">
        <v>-126</v>
      </c>
      <c r="AR1757">
        <v>256</v>
      </c>
      <c r="AZ1757">
        <v>1200</v>
      </c>
      <c r="BA1757">
        <v>1</v>
      </c>
      <c r="BB1757" t="str">
        <f t="shared" si="134"/>
        <v xml:space="preserve">N35DC   </v>
      </c>
      <c r="BC1757">
        <v>1</v>
      </c>
      <c r="BE1757">
        <v>0</v>
      </c>
      <c r="BF1757">
        <v>0</v>
      </c>
      <c r="BG1757">
        <v>0</v>
      </c>
      <c r="BH1757">
        <v>975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>"17:52:25.081"</f>
        <v>17:52:25.081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6</v>
      </c>
      <c r="CP1757" t="s">
        <v>119</v>
      </c>
      <c r="CQ1757">
        <v>16</v>
      </c>
      <c r="CR1757">
        <v>0</v>
      </c>
      <c r="CW1757">
        <v>5839288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"10/21/2020 17:52:17.151"</f>
        <v>10/21/2020 17:52:17.151</v>
      </c>
      <c r="C1758" t="str">
        <f t="shared" si="133"/>
        <v>FFDFD3C0</v>
      </c>
      <c r="D1758" t="s">
        <v>130</v>
      </c>
      <c r="E1758">
        <v>3</v>
      </c>
      <c r="F1758">
        <v>2003</v>
      </c>
      <c r="G1758" t="s">
        <v>131</v>
      </c>
      <c r="J1758" t="s">
        <v>132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"17:52:25.078"</f>
        <v>17:52:25.078</v>
      </c>
      <c r="T1758" t="str">
        <f>"17:52:24.678"</f>
        <v>17:52:24.678</v>
      </c>
      <c r="U1758" t="str">
        <f t="shared" si="132"/>
        <v>A3E2C2</v>
      </c>
      <c r="V1758">
        <v>0</v>
      </c>
      <c r="W1758">
        <v>0</v>
      </c>
      <c r="X1758">
        <v>1</v>
      </c>
      <c r="Z1758">
        <v>0</v>
      </c>
      <c r="AA1758">
        <v>10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1</v>
      </c>
      <c r="AH1758">
        <v>0</v>
      </c>
      <c r="AI1758" t="s">
        <v>777</v>
      </c>
      <c r="AJ1758">
        <v>30.340934000000001</v>
      </c>
      <c r="AK1758" t="s">
        <v>778</v>
      </c>
      <c r="AL1758">
        <v>-89.835205000000002</v>
      </c>
      <c r="AM1758">
        <v>100</v>
      </c>
      <c r="AN1758">
        <v>900</v>
      </c>
      <c r="AO1758" t="s">
        <v>118</v>
      </c>
      <c r="AP1758">
        <v>13</v>
      </c>
      <c r="AQ1758">
        <v>-126</v>
      </c>
      <c r="AR1758">
        <v>256</v>
      </c>
      <c r="AZ1758">
        <v>1200</v>
      </c>
      <c r="BA1758">
        <v>1</v>
      </c>
      <c r="BB1758" t="str">
        <f t="shared" si="134"/>
        <v xml:space="preserve">N35DC   </v>
      </c>
      <c r="BC1758">
        <v>1</v>
      </c>
      <c r="BE1758">
        <v>0</v>
      </c>
      <c r="BF1758">
        <v>0</v>
      </c>
      <c r="BG1758">
        <v>0</v>
      </c>
      <c r="BH1758">
        <v>975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>"17:52:25.081"</f>
        <v>17:52:25.081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6</v>
      </c>
      <c r="CP1758" t="s">
        <v>119</v>
      </c>
      <c r="CQ1758">
        <v>16</v>
      </c>
      <c r="CR1758">
        <v>0</v>
      </c>
      <c r="CW1758">
        <v>5839288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"10/21/2020 17:52:17.151"</f>
        <v>10/21/2020 17:52:17.151</v>
      </c>
      <c r="C1759" t="str">
        <f t="shared" si="133"/>
        <v>FFDFD3C0</v>
      </c>
      <c r="D1759" t="s">
        <v>124</v>
      </c>
      <c r="E1759">
        <v>2</v>
      </c>
      <c r="H1759">
        <v>14</v>
      </c>
      <c r="I1759" t="s">
        <v>125</v>
      </c>
      <c r="J1759" t="s">
        <v>126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"17:52:25.078"</f>
        <v>17:52:25.078</v>
      </c>
      <c r="T1759" t="str">
        <f>"17:52:24.678"</f>
        <v>17:52:24.678</v>
      </c>
      <c r="U1759" t="str">
        <f t="shared" si="132"/>
        <v>A3E2C2</v>
      </c>
      <c r="V1759">
        <v>0</v>
      </c>
      <c r="W1759">
        <v>0</v>
      </c>
      <c r="X1759">
        <v>1</v>
      </c>
      <c r="Z1759">
        <v>0</v>
      </c>
      <c r="AA1759">
        <v>10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1</v>
      </c>
      <c r="AH1759">
        <v>0</v>
      </c>
      <c r="AI1759" t="s">
        <v>777</v>
      </c>
      <c r="AJ1759">
        <v>30.340934000000001</v>
      </c>
      <c r="AK1759" t="s">
        <v>778</v>
      </c>
      <c r="AL1759">
        <v>-89.835205000000002</v>
      </c>
      <c r="AM1759">
        <v>100</v>
      </c>
      <c r="AN1759">
        <v>900</v>
      </c>
      <c r="AO1759" t="s">
        <v>118</v>
      </c>
      <c r="AP1759">
        <v>13</v>
      </c>
      <c r="AQ1759">
        <v>-126</v>
      </c>
      <c r="AR1759">
        <v>256</v>
      </c>
      <c r="AZ1759">
        <v>1200</v>
      </c>
      <c r="BA1759">
        <v>1</v>
      </c>
      <c r="BB1759" t="str">
        <f t="shared" si="134"/>
        <v xml:space="preserve">N35DC   </v>
      </c>
      <c r="BC1759">
        <v>1</v>
      </c>
      <c r="BE1759">
        <v>0</v>
      </c>
      <c r="BF1759">
        <v>0</v>
      </c>
      <c r="BG1759">
        <v>0</v>
      </c>
      <c r="BH1759">
        <v>975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>"17:52:25.081"</f>
        <v>17:52:25.081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16</v>
      </c>
      <c r="CR1759">
        <v>0</v>
      </c>
      <c r="CW1759">
        <v>5839288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"10/21/2020 17:52:20.227"</f>
        <v>10/21/2020 17:52:20.227</v>
      </c>
      <c r="C1760" t="str">
        <f t="shared" si="133"/>
        <v>FFDFD3C0</v>
      </c>
      <c r="D1760" t="s">
        <v>133</v>
      </c>
      <c r="E1760">
        <v>1</v>
      </c>
      <c r="F1760">
        <v>1001</v>
      </c>
      <c r="G1760" t="s">
        <v>114</v>
      </c>
      <c r="J1760" t="s">
        <v>134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"17:52:28.141"</f>
        <v>17:52:28.141</v>
      </c>
      <c r="T1760" t="str">
        <f>"17:52:27.741"</f>
        <v>17:52:27.741</v>
      </c>
      <c r="U1760" t="str">
        <f t="shared" si="132"/>
        <v>A3E2C2</v>
      </c>
      <c r="V1760">
        <v>0</v>
      </c>
      <c r="W1760">
        <v>0</v>
      </c>
      <c r="X1760">
        <v>1</v>
      </c>
      <c r="Z1760">
        <v>0</v>
      </c>
      <c r="AA1760">
        <v>10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1</v>
      </c>
      <c r="AH1760">
        <v>0</v>
      </c>
      <c r="AI1760" t="s">
        <v>779</v>
      </c>
      <c r="AJ1760">
        <v>30.339153</v>
      </c>
      <c r="AK1760" t="s">
        <v>780</v>
      </c>
      <c r="AL1760">
        <v>-89.835032999999996</v>
      </c>
      <c r="AM1760">
        <v>100</v>
      </c>
      <c r="AN1760">
        <v>900</v>
      </c>
      <c r="AO1760" t="s">
        <v>118</v>
      </c>
      <c r="AP1760">
        <v>7</v>
      </c>
      <c r="AQ1760">
        <v>-124</v>
      </c>
      <c r="AR1760">
        <v>-448</v>
      </c>
      <c r="AZ1760">
        <v>1200</v>
      </c>
      <c r="BA1760">
        <v>1</v>
      </c>
      <c r="BB1760" t="str">
        <f t="shared" si="134"/>
        <v xml:space="preserve">N35DC   </v>
      </c>
      <c r="BC1760">
        <v>1</v>
      </c>
      <c r="BE1760">
        <v>0</v>
      </c>
      <c r="BF1760">
        <v>0</v>
      </c>
      <c r="BG1760">
        <v>0</v>
      </c>
      <c r="BH1760">
        <v>950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>"17:52:28.141"</f>
        <v>17:52:28.141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341</v>
      </c>
      <c r="CR1760">
        <v>0</v>
      </c>
      <c r="CW1760">
        <v>185563</v>
      </c>
      <c r="CY1760">
        <v>1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"10/21/2020 17:52:20.227"</f>
        <v>10/21/2020 17:52:20.227</v>
      </c>
      <c r="C1761" t="str">
        <f t="shared" si="133"/>
        <v>FFDFD3C0</v>
      </c>
      <c r="D1761" t="s">
        <v>128</v>
      </c>
      <c r="E1761">
        <v>9</v>
      </c>
      <c r="H1761">
        <v>257</v>
      </c>
      <c r="I1761" t="s">
        <v>129</v>
      </c>
      <c r="J1761" t="s">
        <v>126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"17:52:28.141"</f>
        <v>17:52:28.141</v>
      </c>
      <c r="T1761" t="str">
        <f>"17:52:27.741"</f>
        <v>17:52:27.741</v>
      </c>
      <c r="U1761" t="str">
        <f t="shared" si="132"/>
        <v>A3E2C2</v>
      </c>
      <c r="V1761">
        <v>0</v>
      </c>
      <c r="W1761">
        <v>0</v>
      </c>
      <c r="X1761">
        <v>1</v>
      </c>
      <c r="Z1761">
        <v>0</v>
      </c>
      <c r="AA1761">
        <v>10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1</v>
      </c>
      <c r="AH1761">
        <v>0</v>
      </c>
      <c r="AI1761" t="s">
        <v>779</v>
      </c>
      <c r="AJ1761">
        <v>30.339153</v>
      </c>
      <c r="AK1761" t="s">
        <v>780</v>
      </c>
      <c r="AL1761">
        <v>-89.835032999999996</v>
      </c>
      <c r="AM1761">
        <v>100</v>
      </c>
      <c r="AN1761">
        <v>900</v>
      </c>
      <c r="AO1761" t="s">
        <v>118</v>
      </c>
      <c r="AP1761">
        <v>7</v>
      </c>
      <c r="AQ1761">
        <v>-124</v>
      </c>
      <c r="AR1761">
        <v>-448</v>
      </c>
      <c r="AZ1761">
        <v>1200</v>
      </c>
      <c r="BA1761">
        <v>1</v>
      </c>
      <c r="BB1761" t="str">
        <f t="shared" si="134"/>
        <v xml:space="preserve">N35DC   </v>
      </c>
      <c r="BC1761">
        <v>1</v>
      </c>
      <c r="BE1761">
        <v>0</v>
      </c>
      <c r="BF1761">
        <v>0</v>
      </c>
      <c r="BG1761">
        <v>0</v>
      </c>
      <c r="BH1761">
        <v>950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>"17:52:28.141"</f>
        <v>17:52:28.141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6</v>
      </c>
      <c r="CP1761" t="s">
        <v>119</v>
      </c>
      <c r="CQ1761">
        <v>341</v>
      </c>
      <c r="CR1761">
        <v>0</v>
      </c>
      <c r="CW1761">
        <v>185563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"10/21/2020 17:52:20.227"</f>
        <v>10/21/2020 17:52:20.227</v>
      </c>
      <c r="C1762" t="str">
        <f t="shared" si="133"/>
        <v>FFDFD3C0</v>
      </c>
      <c r="D1762" t="s">
        <v>130</v>
      </c>
      <c r="E1762">
        <v>3</v>
      </c>
      <c r="F1762">
        <v>2003</v>
      </c>
      <c r="G1762" t="s">
        <v>131</v>
      </c>
      <c r="J1762" t="s">
        <v>132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"17:52:28.141"</f>
        <v>17:52:28.141</v>
      </c>
      <c r="T1762" t="str">
        <f>"17:52:27.741"</f>
        <v>17:52:27.741</v>
      </c>
      <c r="U1762" t="str">
        <f t="shared" si="132"/>
        <v>A3E2C2</v>
      </c>
      <c r="V1762">
        <v>0</v>
      </c>
      <c r="W1762">
        <v>0</v>
      </c>
      <c r="X1762">
        <v>1</v>
      </c>
      <c r="Z1762">
        <v>0</v>
      </c>
      <c r="AA1762">
        <v>10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1</v>
      </c>
      <c r="AH1762">
        <v>0</v>
      </c>
      <c r="AI1762" t="s">
        <v>779</v>
      </c>
      <c r="AJ1762">
        <v>30.339153</v>
      </c>
      <c r="AK1762" t="s">
        <v>780</v>
      </c>
      <c r="AL1762">
        <v>-89.835032999999996</v>
      </c>
      <c r="AM1762">
        <v>100</v>
      </c>
      <c r="AN1762">
        <v>900</v>
      </c>
      <c r="AO1762" t="s">
        <v>118</v>
      </c>
      <c r="AP1762">
        <v>7</v>
      </c>
      <c r="AQ1762">
        <v>-124</v>
      </c>
      <c r="AR1762">
        <v>-448</v>
      </c>
      <c r="AZ1762">
        <v>1200</v>
      </c>
      <c r="BA1762">
        <v>1</v>
      </c>
      <c r="BB1762" t="str">
        <f t="shared" si="134"/>
        <v xml:space="preserve">N35DC   </v>
      </c>
      <c r="BC1762">
        <v>1</v>
      </c>
      <c r="BE1762">
        <v>0</v>
      </c>
      <c r="BF1762">
        <v>0</v>
      </c>
      <c r="BG1762">
        <v>0</v>
      </c>
      <c r="BH1762">
        <v>950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>"17:52:28.141"</f>
        <v>17:52:28.141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6</v>
      </c>
      <c r="CP1762" t="s">
        <v>119</v>
      </c>
      <c r="CQ1762">
        <v>341</v>
      </c>
      <c r="CR1762">
        <v>0</v>
      </c>
      <c r="CW1762">
        <v>185563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"10/21/2020 17:52:20.227"</f>
        <v>10/21/2020 17:52:20.227</v>
      </c>
      <c r="C1763" t="str">
        <f t="shared" si="133"/>
        <v>FFDFD3C0</v>
      </c>
      <c r="D1763" t="s">
        <v>113</v>
      </c>
      <c r="E1763">
        <v>4</v>
      </c>
      <c r="H1763">
        <v>162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"17:52:28.141"</f>
        <v>17:52:28.141</v>
      </c>
      <c r="T1763" t="str">
        <f>"17:52:27.741"</f>
        <v>17:52:27.741</v>
      </c>
      <c r="U1763" t="str">
        <f t="shared" si="132"/>
        <v>A3E2C2</v>
      </c>
      <c r="V1763">
        <v>0</v>
      </c>
      <c r="W1763">
        <v>0</v>
      </c>
      <c r="X1763">
        <v>1</v>
      </c>
      <c r="Z1763">
        <v>0</v>
      </c>
      <c r="AA1763">
        <v>10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1</v>
      </c>
      <c r="AH1763">
        <v>0</v>
      </c>
      <c r="AI1763" t="s">
        <v>779</v>
      </c>
      <c r="AJ1763">
        <v>30.339153</v>
      </c>
      <c r="AK1763" t="s">
        <v>780</v>
      </c>
      <c r="AL1763">
        <v>-89.835032999999996</v>
      </c>
      <c r="AM1763">
        <v>100</v>
      </c>
      <c r="AN1763">
        <v>900</v>
      </c>
      <c r="AO1763" t="s">
        <v>118</v>
      </c>
      <c r="AP1763">
        <v>7</v>
      </c>
      <c r="AQ1763">
        <v>-124</v>
      </c>
      <c r="AR1763">
        <v>-448</v>
      </c>
      <c r="AZ1763">
        <v>1200</v>
      </c>
      <c r="BA1763">
        <v>1</v>
      </c>
      <c r="BB1763" t="str">
        <f t="shared" si="134"/>
        <v xml:space="preserve">N35DC   </v>
      </c>
      <c r="BC1763">
        <v>1</v>
      </c>
      <c r="BE1763">
        <v>0</v>
      </c>
      <c r="BF1763">
        <v>0</v>
      </c>
      <c r="BG1763">
        <v>0</v>
      </c>
      <c r="BH1763">
        <v>950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>"17:52:28.141"</f>
        <v>17:52:28.141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6</v>
      </c>
      <c r="CP1763" t="s">
        <v>119</v>
      </c>
      <c r="CQ1763">
        <v>341</v>
      </c>
      <c r="CR1763">
        <v>0</v>
      </c>
      <c r="CW1763">
        <v>185563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"10/21/2020 17:52:20.227"</f>
        <v>10/21/2020 17:52:20.227</v>
      </c>
      <c r="C1764" t="str">
        <f t="shared" si="133"/>
        <v>FFDFD3C0</v>
      </c>
      <c r="D1764" t="s">
        <v>124</v>
      </c>
      <c r="E1764">
        <v>2</v>
      </c>
      <c r="H1764">
        <v>14</v>
      </c>
      <c r="I1764" t="s">
        <v>125</v>
      </c>
      <c r="J1764" t="s">
        <v>126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"17:52:28.141"</f>
        <v>17:52:28.141</v>
      </c>
      <c r="T1764" t="str">
        <f>"17:52:27.741"</f>
        <v>17:52:27.741</v>
      </c>
      <c r="U1764" t="str">
        <f t="shared" si="132"/>
        <v>A3E2C2</v>
      </c>
      <c r="V1764">
        <v>0</v>
      </c>
      <c r="W1764">
        <v>0</v>
      </c>
      <c r="X1764">
        <v>1</v>
      </c>
      <c r="Z1764">
        <v>0</v>
      </c>
      <c r="AA1764">
        <v>10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1</v>
      </c>
      <c r="AH1764">
        <v>0</v>
      </c>
      <c r="AI1764" t="s">
        <v>779</v>
      </c>
      <c r="AJ1764">
        <v>30.339153</v>
      </c>
      <c r="AK1764" t="s">
        <v>780</v>
      </c>
      <c r="AL1764">
        <v>-89.835032999999996</v>
      </c>
      <c r="AM1764">
        <v>100</v>
      </c>
      <c r="AN1764">
        <v>900</v>
      </c>
      <c r="AO1764" t="s">
        <v>118</v>
      </c>
      <c r="AP1764">
        <v>7</v>
      </c>
      <c r="AQ1764">
        <v>-124</v>
      </c>
      <c r="AR1764">
        <v>-448</v>
      </c>
      <c r="AZ1764">
        <v>1200</v>
      </c>
      <c r="BA1764">
        <v>1</v>
      </c>
      <c r="BB1764" t="str">
        <f t="shared" si="134"/>
        <v xml:space="preserve">N35DC   </v>
      </c>
      <c r="BC1764">
        <v>1</v>
      </c>
      <c r="BE1764">
        <v>0</v>
      </c>
      <c r="BF1764">
        <v>0</v>
      </c>
      <c r="BG1764">
        <v>0</v>
      </c>
      <c r="BH1764">
        <v>950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>"17:52:28.141"</f>
        <v>17:52:28.141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6</v>
      </c>
      <c r="CP1764" t="s">
        <v>119</v>
      </c>
      <c r="CQ1764">
        <v>341</v>
      </c>
      <c r="CR1764">
        <v>0</v>
      </c>
      <c r="CW1764">
        <v>185563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"10/21/2020 17:52:21.215"</f>
        <v>10/21/2020 17:52:21.215</v>
      </c>
      <c r="C1765" t="str">
        <f t="shared" si="133"/>
        <v>FFDFD3C0</v>
      </c>
      <c r="D1765" t="s">
        <v>124</v>
      </c>
      <c r="E1765">
        <v>2</v>
      </c>
      <c r="H1765">
        <v>14</v>
      </c>
      <c r="I1765" t="s">
        <v>125</v>
      </c>
      <c r="J1765" t="s">
        <v>126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"17:52:29.156"</f>
        <v>17:52:29.156</v>
      </c>
      <c r="T1765" t="str">
        <f>"17:52:28.856"</f>
        <v>17:52:28.856</v>
      </c>
      <c r="U1765" t="str">
        <f t="shared" si="132"/>
        <v>A3E2C2</v>
      </c>
      <c r="V1765">
        <v>0</v>
      </c>
      <c r="W1765">
        <v>0</v>
      </c>
      <c r="X1765">
        <v>1</v>
      </c>
      <c r="Z1765">
        <v>0</v>
      </c>
      <c r="AA1765">
        <v>10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1</v>
      </c>
      <c r="AH1765">
        <v>0</v>
      </c>
      <c r="AI1765" t="s">
        <v>781</v>
      </c>
      <c r="AJ1765">
        <v>30.338595000000002</v>
      </c>
      <c r="AK1765" t="s">
        <v>780</v>
      </c>
      <c r="AL1765">
        <v>-89.835032999999996</v>
      </c>
      <c r="AM1765">
        <v>100</v>
      </c>
      <c r="AN1765">
        <v>900</v>
      </c>
      <c r="AO1765" t="s">
        <v>118</v>
      </c>
      <c r="AP1765">
        <v>2</v>
      </c>
      <c r="AQ1765">
        <v>-125</v>
      </c>
      <c r="AR1765">
        <v>-640</v>
      </c>
      <c r="AZ1765">
        <v>1200</v>
      </c>
      <c r="BA1765">
        <v>1</v>
      </c>
      <c r="BB1765" t="str">
        <f t="shared" si="134"/>
        <v xml:space="preserve">N35DC   </v>
      </c>
      <c r="BC1765">
        <v>1</v>
      </c>
      <c r="BE1765">
        <v>0</v>
      </c>
      <c r="BF1765">
        <v>0</v>
      </c>
      <c r="BG1765">
        <v>0</v>
      </c>
      <c r="BH1765">
        <v>950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>"17:52:29.161"</f>
        <v>17:52:29.161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6</v>
      </c>
      <c r="CP1765" t="s">
        <v>119</v>
      </c>
      <c r="CQ1765">
        <v>16</v>
      </c>
      <c r="CR1765">
        <v>0</v>
      </c>
      <c r="CW1765">
        <v>5841952</v>
      </c>
      <c r="CY1765">
        <v>1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"10/21/2020 17:52:21.215"</f>
        <v>10/21/2020 17:52:21.215</v>
      </c>
      <c r="C1766" t="str">
        <f t="shared" si="133"/>
        <v>FFDFD3C0</v>
      </c>
      <c r="D1766" t="s">
        <v>133</v>
      </c>
      <c r="E1766">
        <v>1</v>
      </c>
      <c r="F1766">
        <v>1001</v>
      </c>
      <c r="G1766" t="s">
        <v>114</v>
      </c>
      <c r="J1766" t="s">
        <v>134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"17:52:29.156"</f>
        <v>17:52:29.156</v>
      </c>
      <c r="T1766" t="str">
        <f>"17:52:28.856"</f>
        <v>17:52:28.856</v>
      </c>
      <c r="U1766" t="str">
        <f t="shared" si="132"/>
        <v>A3E2C2</v>
      </c>
      <c r="V1766">
        <v>0</v>
      </c>
      <c r="W1766">
        <v>0</v>
      </c>
      <c r="X1766">
        <v>1</v>
      </c>
      <c r="Z1766">
        <v>0</v>
      </c>
      <c r="AA1766">
        <v>10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1</v>
      </c>
      <c r="AH1766">
        <v>0</v>
      </c>
      <c r="AI1766" t="s">
        <v>781</v>
      </c>
      <c r="AJ1766">
        <v>30.338595000000002</v>
      </c>
      <c r="AK1766" t="s">
        <v>780</v>
      </c>
      <c r="AL1766">
        <v>-89.835032999999996</v>
      </c>
      <c r="AM1766">
        <v>100</v>
      </c>
      <c r="AN1766">
        <v>900</v>
      </c>
      <c r="AO1766" t="s">
        <v>118</v>
      </c>
      <c r="AP1766">
        <v>2</v>
      </c>
      <c r="AQ1766">
        <v>-125</v>
      </c>
      <c r="AR1766">
        <v>-640</v>
      </c>
      <c r="AZ1766">
        <v>1200</v>
      </c>
      <c r="BA1766">
        <v>1</v>
      </c>
      <c r="BB1766" t="str">
        <f t="shared" si="134"/>
        <v xml:space="preserve">N35DC   </v>
      </c>
      <c r="BC1766">
        <v>1</v>
      </c>
      <c r="BE1766">
        <v>0</v>
      </c>
      <c r="BF1766">
        <v>0</v>
      </c>
      <c r="BG1766">
        <v>0</v>
      </c>
      <c r="BH1766">
        <v>950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>"17:52:29.161"</f>
        <v>17:52:29.161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6</v>
      </c>
      <c r="CP1766" t="s">
        <v>119</v>
      </c>
      <c r="CQ1766">
        <v>16</v>
      </c>
      <c r="CR1766">
        <v>0</v>
      </c>
      <c r="CW1766">
        <v>5841952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"10/21/2020 17:52:21.215"</f>
        <v>10/21/2020 17:52:21.215</v>
      </c>
      <c r="C1767" t="str">
        <f t="shared" si="133"/>
        <v>FFDFD3C0</v>
      </c>
      <c r="D1767" t="s">
        <v>128</v>
      </c>
      <c r="E1767">
        <v>9</v>
      </c>
      <c r="H1767">
        <v>257</v>
      </c>
      <c r="I1767" t="s">
        <v>129</v>
      </c>
      <c r="J1767" t="s">
        <v>126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"17:52:29.156"</f>
        <v>17:52:29.156</v>
      </c>
      <c r="T1767" t="str">
        <f>"17:52:28.856"</f>
        <v>17:52:28.856</v>
      </c>
      <c r="U1767" t="str">
        <f t="shared" si="132"/>
        <v>A3E2C2</v>
      </c>
      <c r="V1767">
        <v>0</v>
      </c>
      <c r="W1767">
        <v>0</v>
      </c>
      <c r="X1767">
        <v>1</v>
      </c>
      <c r="Z1767">
        <v>0</v>
      </c>
      <c r="AA1767">
        <v>10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1</v>
      </c>
      <c r="AH1767">
        <v>0</v>
      </c>
      <c r="AI1767" t="s">
        <v>781</v>
      </c>
      <c r="AJ1767">
        <v>30.338595000000002</v>
      </c>
      <c r="AK1767" t="s">
        <v>780</v>
      </c>
      <c r="AL1767">
        <v>-89.835032999999996</v>
      </c>
      <c r="AM1767">
        <v>100</v>
      </c>
      <c r="AN1767">
        <v>900</v>
      </c>
      <c r="AO1767" t="s">
        <v>118</v>
      </c>
      <c r="AP1767">
        <v>2</v>
      </c>
      <c r="AQ1767">
        <v>-125</v>
      </c>
      <c r="AR1767">
        <v>-640</v>
      </c>
      <c r="AZ1767">
        <v>1200</v>
      </c>
      <c r="BA1767">
        <v>1</v>
      </c>
      <c r="BB1767" t="str">
        <f t="shared" si="134"/>
        <v xml:space="preserve">N35DC   </v>
      </c>
      <c r="BC1767">
        <v>1</v>
      </c>
      <c r="BE1767">
        <v>0</v>
      </c>
      <c r="BF1767">
        <v>0</v>
      </c>
      <c r="BG1767">
        <v>0</v>
      </c>
      <c r="BH1767">
        <v>950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>"17:52:29.161"</f>
        <v>17:52:29.161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6</v>
      </c>
      <c r="CP1767" t="s">
        <v>119</v>
      </c>
      <c r="CQ1767">
        <v>16</v>
      </c>
      <c r="CR1767">
        <v>0</v>
      </c>
      <c r="CW1767">
        <v>5841952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"10/21/2020 17:52:21.215"</f>
        <v>10/21/2020 17:52:21.215</v>
      </c>
      <c r="C1768" t="str">
        <f t="shared" si="133"/>
        <v>FFDFD3C0</v>
      </c>
      <c r="D1768" t="s">
        <v>130</v>
      </c>
      <c r="E1768">
        <v>3</v>
      </c>
      <c r="F1768">
        <v>2003</v>
      </c>
      <c r="G1768" t="s">
        <v>131</v>
      </c>
      <c r="J1768" t="s">
        <v>132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"17:52:29.156"</f>
        <v>17:52:29.156</v>
      </c>
      <c r="T1768" t="str">
        <f>"17:52:28.856"</f>
        <v>17:52:28.856</v>
      </c>
      <c r="U1768" t="str">
        <f t="shared" si="132"/>
        <v>A3E2C2</v>
      </c>
      <c r="V1768">
        <v>0</v>
      </c>
      <c r="W1768">
        <v>0</v>
      </c>
      <c r="X1768">
        <v>1</v>
      </c>
      <c r="Z1768">
        <v>0</v>
      </c>
      <c r="AA1768">
        <v>10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1</v>
      </c>
      <c r="AH1768">
        <v>0</v>
      </c>
      <c r="AI1768" t="s">
        <v>781</v>
      </c>
      <c r="AJ1768">
        <v>30.338595000000002</v>
      </c>
      <c r="AK1768" t="s">
        <v>780</v>
      </c>
      <c r="AL1768">
        <v>-89.835032999999996</v>
      </c>
      <c r="AM1768">
        <v>100</v>
      </c>
      <c r="AN1768">
        <v>900</v>
      </c>
      <c r="AO1768" t="s">
        <v>118</v>
      </c>
      <c r="AP1768">
        <v>2</v>
      </c>
      <c r="AQ1768">
        <v>-125</v>
      </c>
      <c r="AR1768">
        <v>-640</v>
      </c>
      <c r="AZ1768">
        <v>1200</v>
      </c>
      <c r="BA1768">
        <v>1</v>
      </c>
      <c r="BB1768" t="str">
        <f t="shared" si="134"/>
        <v xml:space="preserve">N35DC   </v>
      </c>
      <c r="BC1768">
        <v>1</v>
      </c>
      <c r="BE1768">
        <v>0</v>
      </c>
      <c r="BF1768">
        <v>0</v>
      </c>
      <c r="BG1768">
        <v>0</v>
      </c>
      <c r="BH1768">
        <v>950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>"17:52:29.161"</f>
        <v>17:52:29.161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16</v>
      </c>
      <c r="CR1768">
        <v>0</v>
      </c>
      <c r="CW1768">
        <v>5841952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"10/21/2020 17:52:21.215"</f>
        <v>10/21/2020 17:52:21.215</v>
      </c>
      <c r="C1769" t="str">
        <f t="shared" si="133"/>
        <v>FFDFD3C0</v>
      </c>
      <c r="D1769" t="s">
        <v>113</v>
      </c>
      <c r="E1769">
        <v>4</v>
      </c>
      <c r="H1769">
        <v>162</v>
      </c>
      <c r="I1769" t="s">
        <v>114</v>
      </c>
      <c r="J1769" t="s">
        <v>115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"17:52:29.156"</f>
        <v>17:52:29.156</v>
      </c>
      <c r="T1769" t="str">
        <f>"17:52:28.856"</f>
        <v>17:52:28.856</v>
      </c>
      <c r="U1769" t="str">
        <f t="shared" si="132"/>
        <v>A3E2C2</v>
      </c>
      <c r="V1769">
        <v>0</v>
      </c>
      <c r="W1769">
        <v>0</v>
      </c>
      <c r="X1769">
        <v>1</v>
      </c>
      <c r="Z1769">
        <v>0</v>
      </c>
      <c r="AA1769">
        <v>10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1</v>
      </c>
      <c r="AH1769">
        <v>0</v>
      </c>
      <c r="AI1769" t="s">
        <v>781</v>
      </c>
      <c r="AJ1769">
        <v>30.338595000000002</v>
      </c>
      <c r="AK1769" t="s">
        <v>780</v>
      </c>
      <c r="AL1769">
        <v>-89.835032999999996</v>
      </c>
      <c r="AM1769">
        <v>100</v>
      </c>
      <c r="AN1769">
        <v>900</v>
      </c>
      <c r="AO1769" t="s">
        <v>118</v>
      </c>
      <c r="AP1769">
        <v>2</v>
      </c>
      <c r="AQ1769">
        <v>-125</v>
      </c>
      <c r="AR1769">
        <v>-640</v>
      </c>
      <c r="AZ1769">
        <v>1200</v>
      </c>
      <c r="BA1769">
        <v>1</v>
      </c>
      <c r="BB1769" t="str">
        <f t="shared" si="134"/>
        <v xml:space="preserve">N35DC   </v>
      </c>
      <c r="BC1769">
        <v>1</v>
      </c>
      <c r="BE1769">
        <v>0</v>
      </c>
      <c r="BF1769">
        <v>0</v>
      </c>
      <c r="BG1769">
        <v>0</v>
      </c>
      <c r="BH1769">
        <v>950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>"17:52:29.161"</f>
        <v>17:52:29.161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6</v>
      </c>
      <c r="CP1769" t="s">
        <v>119</v>
      </c>
      <c r="CQ1769">
        <v>16</v>
      </c>
      <c r="CR1769">
        <v>0</v>
      </c>
      <c r="CW1769">
        <v>5841952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"10/21/2020 17:52:26.251"</f>
        <v>10/21/2020 17:52:26.251</v>
      </c>
      <c r="C1770" t="str">
        <f t="shared" si="133"/>
        <v>FFDFD3C0</v>
      </c>
      <c r="D1770" t="s">
        <v>128</v>
      </c>
      <c r="E1770">
        <v>9</v>
      </c>
      <c r="H1770">
        <v>257</v>
      </c>
      <c r="I1770" t="s">
        <v>129</v>
      </c>
      <c r="J1770" t="s">
        <v>126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ref="S1770:T1774" si="135">"17:52:34.211"</f>
        <v>17:52:34.211</v>
      </c>
      <c r="T1770" t="str">
        <f t="shared" si="135"/>
        <v>17:52:34.211</v>
      </c>
      <c r="U1770" t="str">
        <f t="shared" si="132"/>
        <v>A3E2C2</v>
      </c>
      <c r="V1770">
        <v>0</v>
      </c>
      <c r="W1770">
        <v>0</v>
      </c>
      <c r="X1770">
        <v>1</v>
      </c>
      <c r="Z1770">
        <v>0</v>
      </c>
      <c r="AA1770">
        <v>10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1</v>
      </c>
      <c r="AH1770">
        <v>0</v>
      </c>
      <c r="AI1770" t="s">
        <v>782</v>
      </c>
      <c r="AJ1770">
        <v>30.335677</v>
      </c>
      <c r="AK1770" t="s">
        <v>778</v>
      </c>
      <c r="AL1770">
        <v>-89.835205000000002</v>
      </c>
      <c r="AM1770">
        <v>100</v>
      </c>
      <c r="AN1770">
        <v>900</v>
      </c>
      <c r="AO1770" t="s">
        <v>118</v>
      </c>
      <c r="AP1770">
        <v>-11</v>
      </c>
      <c r="AQ1770">
        <v>-122</v>
      </c>
      <c r="AR1770">
        <v>-256</v>
      </c>
      <c r="AZ1770">
        <v>1200</v>
      </c>
      <c r="BA1770">
        <v>1</v>
      </c>
      <c r="BB1770" t="str">
        <f t="shared" si="134"/>
        <v xml:space="preserve">N35DC   </v>
      </c>
      <c r="BC1770">
        <v>1</v>
      </c>
      <c r="BE1770">
        <v>0</v>
      </c>
      <c r="BF1770">
        <v>0</v>
      </c>
      <c r="BG1770">
        <v>0</v>
      </c>
      <c r="BH1770">
        <v>925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>"17:52:34.215"</f>
        <v>17:52:34.215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341</v>
      </c>
      <c r="CR1770">
        <v>0</v>
      </c>
      <c r="CW1770">
        <v>190109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"10/21/2020 17:52:26.251"</f>
        <v>10/21/2020 17:52:26.251</v>
      </c>
      <c r="C1771" t="str">
        <f t="shared" si="133"/>
        <v>FFDFD3C0</v>
      </c>
      <c r="D1771" t="s">
        <v>130</v>
      </c>
      <c r="E1771">
        <v>3</v>
      </c>
      <c r="F1771">
        <v>2003</v>
      </c>
      <c r="G1771" t="s">
        <v>131</v>
      </c>
      <c r="J1771" t="s">
        <v>132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135"/>
        <v>17:52:34.211</v>
      </c>
      <c r="T1771" t="str">
        <f t="shared" si="135"/>
        <v>17:52:34.211</v>
      </c>
      <c r="U1771" t="str">
        <f t="shared" si="132"/>
        <v>A3E2C2</v>
      </c>
      <c r="V1771">
        <v>0</v>
      </c>
      <c r="W1771">
        <v>0</v>
      </c>
      <c r="X1771">
        <v>1</v>
      </c>
      <c r="Z1771">
        <v>0</v>
      </c>
      <c r="AA1771">
        <v>10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1</v>
      </c>
      <c r="AH1771">
        <v>0</v>
      </c>
      <c r="AI1771" t="s">
        <v>782</v>
      </c>
      <c r="AJ1771">
        <v>30.335677</v>
      </c>
      <c r="AK1771" t="s">
        <v>778</v>
      </c>
      <c r="AL1771">
        <v>-89.835205000000002</v>
      </c>
      <c r="AM1771">
        <v>100</v>
      </c>
      <c r="AN1771">
        <v>900</v>
      </c>
      <c r="AO1771" t="s">
        <v>118</v>
      </c>
      <c r="AP1771">
        <v>-11</v>
      </c>
      <c r="AQ1771">
        <v>-122</v>
      </c>
      <c r="AR1771">
        <v>-256</v>
      </c>
      <c r="AZ1771">
        <v>1200</v>
      </c>
      <c r="BA1771">
        <v>1</v>
      </c>
      <c r="BB1771" t="str">
        <f t="shared" si="134"/>
        <v xml:space="preserve">N35DC   </v>
      </c>
      <c r="BC1771">
        <v>1</v>
      </c>
      <c r="BE1771">
        <v>0</v>
      </c>
      <c r="BF1771">
        <v>0</v>
      </c>
      <c r="BG1771">
        <v>0</v>
      </c>
      <c r="BH1771">
        <v>925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>"17:52:34.215"</f>
        <v>17:52:34.215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6</v>
      </c>
      <c r="CP1771" t="s">
        <v>119</v>
      </c>
      <c r="CQ1771">
        <v>341</v>
      </c>
      <c r="CR1771">
        <v>0</v>
      </c>
      <c r="CW1771">
        <v>190109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"10/21/2020 17:52:26.251"</f>
        <v>10/21/2020 17:52:26.251</v>
      </c>
      <c r="C1772" t="str">
        <f t="shared" si="133"/>
        <v>FFDFD3C0</v>
      </c>
      <c r="D1772" t="s">
        <v>113</v>
      </c>
      <c r="E1772">
        <v>4</v>
      </c>
      <c r="H1772">
        <v>162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135"/>
        <v>17:52:34.211</v>
      </c>
      <c r="T1772" t="str">
        <f t="shared" si="135"/>
        <v>17:52:34.211</v>
      </c>
      <c r="U1772" t="str">
        <f t="shared" si="132"/>
        <v>A3E2C2</v>
      </c>
      <c r="V1772">
        <v>0</v>
      </c>
      <c r="W1772">
        <v>0</v>
      </c>
      <c r="X1772">
        <v>1</v>
      </c>
      <c r="Z1772">
        <v>0</v>
      </c>
      <c r="AA1772">
        <v>10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1</v>
      </c>
      <c r="AH1772">
        <v>0</v>
      </c>
      <c r="AI1772" t="s">
        <v>782</v>
      </c>
      <c r="AJ1772">
        <v>30.335677</v>
      </c>
      <c r="AK1772" t="s">
        <v>778</v>
      </c>
      <c r="AL1772">
        <v>-89.835205000000002</v>
      </c>
      <c r="AM1772">
        <v>100</v>
      </c>
      <c r="AN1772">
        <v>900</v>
      </c>
      <c r="AO1772" t="s">
        <v>118</v>
      </c>
      <c r="AP1772">
        <v>-11</v>
      </c>
      <c r="AQ1772">
        <v>-122</v>
      </c>
      <c r="AR1772">
        <v>-256</v>
      </c>
      <c r="AZ1772">
        <v>1200</v>
      </c>
      <c r="BA1772">
        <v>1</v>
      </c>
      <c r="BB1772" t="str">
        <f t="shared" si="134"/>
        <v xml:space="preserve">N35DC   </v>
      </c>
      <c r="BC1772">
        <v>1</v>
      </c>
      <c r="BE1772">
        <v>0</v>
      </c>
      <c r="BF1772">
        <v>0</v>
      </c>
      <c r="BG1772">
        <v>0</v>
      </c>
      <c r="BH1772">
        <v>925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>"17:52:34.215"</f>
        <v>17:52:34.215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6</v>
      </c>
      <c r="CP1772" t="s">
        <v>119</v>
      </c>
      <c r="CQ1772">
        <v>341</v>
      </c>
      <c r="CR1772">
        <v>0</v>
      </c>
      <c r="CW1772">
        <v>190109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"10/21/2020 17:52:26.251"</f>
        <v>10/21/2020 17:52:26.251</v>
      </c>
      <c r="C1773" t="str">
        <f t="shared" si="133"/>
        <v>FFDFD3C0</v>
      </c>
      <c r="D1773" t="s">
        <v>124</v>
      </c>
      <c r="E1773">
        <v>2</v>
      </c>
      <c r="H1773">
        <v>14</v>
      </c>
      <c r="I1773" t="s">
        <v>125</v>
      </c>
      <c r="J1773" t="s">
        <v>126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135"/>
        <v>17:52:34.211</v>
      </c>
      <c r="T1773" t="str">
        <f t="shared" si="135"/>
        <v>17:52:34.211</v>
      </c>
      <c r="U1773" t="str">
        <f t="shared" si="132"/>
        <v>A3E2C2</v>
      </c>
      <c r="V1773">
        <v>0</v>
      </c>
      <c r="W1773">
        <v>0</v>
      </c>
      <c r="X1773">
        <v>1</v>
      </c>
      <c r="Z1773">
        <v>0</v>
      </c>
      <c r="AA1773">
        <v>10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1</v>
      </c>
      <c r="AH1773">
        <v>0</v>
      </c>
      <c r="AI1773" t="s">
        <v>782</v>
      </c>
      <c r="AJ1773">
        <v>30.335677</v>
      </c>
      <c r="AK1773" t="s">
        <v>778</v>
      </c>
      <c r="AL1773">
        <v>-89.835205000000002</v>
      </c>
      <c r="AM1773">
        <v>100</v>
      </c>
      <c r="AN1773">
        <v>900</v>
      </c>
      <c r="AO1773" t="s">
        <v>118</v>
      </c>
      <c r="AP1773">
        <v>-11</v>
      </c>
      <c r="AQ1773">
        <v>-122</v>
      </c>
      <c r="AR1773">
        <v>-256</v>
      </c>
      <c r="AZ1773">
        <v>1200</v>
      </c>
      <c r="BA1773">
        <v>1</v>
      </c>
      <c r="BB1773" t="str">
        <f t="shared" si="134"/>
        <v xml:space="preserve">N35DC   </v>
      </c>
      <c r="BC1773">
        <v>1</v>
      </c>
      <c r="BE1773">
        <v>0</v>
      </c>
      <c r="BF1773">
        <v>0</v>
      </c>
      <c r="BG1773">
        <v>0</v>
      </c>
      <c r="BH1773">
        <v>925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>"17:52:34.215"</f>
        <v>17:52:34.215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341</v>
      </c>
      <c r="CR1773">
        <v>0</v>
      </c>
      <c r="CW1773">
        <v>190109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"10/21/2020 17:52:26.251"</f>
        <v>10/21/2020 17:52:26.251</v>
      </c>
      <c r="C1774" t="str">
        <f t="shared" si="133"/>
        <v>FFDFD3C0</v>
      </c>
      <c r="D1774" t="s">
        <v>133</v>
      </c>
      <c r="E1774">
        <v>1</v>
      </c>
      <c r="F1774">
        <v>1001</v>
      </c>
      <c r="G1774" t="s">
        <v>114</v>
      </c>
      <c r="J1774" t="s">
        <v>134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135"/>
        <v>17:52:34.211</v>
      </c>
      <c r="T1774" t="str">
        <f t="shared" si="135"/>
        <v>17:52:34.211</v>
      </c>
      <c r="U1774" t="str">
        <f t="shared" si="132"/>
        <v>A3E2C2</v>
      </c>
      <c r="V1774">
        <v>0</v>
      </c>
      <c r="W1774">
        <v>0</v>
      </c>
      <c r="X1774">
        <v>1</v>
      </c>
      <c r="Z1774">
        <v>0</v>
      </c>
      <c r="AA1774">
        <v>10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1</v>
      </c>
      <c r="AH1774">
        <v>0</v>
      </c>
      <c r="AI1774" t="s">
        <v>782</v>
      </c>
      <c r="AJ1774">
        <v>30.335677</v>
      </c>
      <c r="AK1774" t="s">
        <v>778</v>
      </c>
      <c r="AL1774">
        <v>-89.835205000000002</v>
      </c>
      <c r="AM1774">
        <v>100</v>
      </c>
      <c r="AN1774">
        <v>900</v>
      </c>
      <c r="AO1774" t="s">
        <v>118</v>
      </c>
      <c r="AP1774">
        <v>-11</v>
      </c>
      <c r="AQ1774">
        <v>-122</v>
      </c>
      <c r="AR1774">
        <v>-256</v>
      </c>
      <c r="AZ1774">
        <v>1200</v>
      </c>
      <c r="BA1774">
        <v>1</v>
      </c>
      <c r="BB1774" t="str">
        <f t="shared" si="134"/>
        <v xml:space="preserve">N35DC   </v>
      </c>
      <c r="BC1774">
        <v>1</v>
      </c>
      <c r="BE1774">
        <v>0</v>
      </c>
      <c r="BF1774">
        <v>0</v>
      </c>
      <c r="BG1774">
        <v>0</v>
      </c>
      <c r="BH1774">
        <v>925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>"17:52:34.215"</f>
        <v>17:52:34.215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6</v>
      </c>
      <c r="CP1774" t="s">
        <v>119</v>
      </c>
      <c r="CQ1774">
        <v>341</v>
      </c>
      <c r="CR1774">
        <v>0</v>
      </c>
      <c r="CW1774">
        <v>190109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"10/21/2020 17:52:27.212"</f>
        <v>10/21/2020 17:52:27.212</v>
      </c>
      <c r="C1775" t="str">
        <f t="shared" si="133"/>
        <v>FFDFD3C0</v>
      </c>
      <c r="D1775" t="s">
        <v>128</v>
      </c>
      <c r="E1775">
        <v>9</v>
      </c>
      <c r="H1775">
        <v>257</v>
      </c>
      <c r="I1775" t="s">
        <v>129</v>
      </c>
      <c r="J1775" t="s">
        <v>126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"17:52:35.109"</f>
        <v>17:52:35.109</v>
      </c>
      <c r="T1775" t="str">
        <f>"17:52:34.809"</f>
        <v>17:52:34.809</v>
      </c>
      <c r="U1775" t="str">
        <f t="shared" si="132"/>
        <v>A3E2C2</v>
      </c>
      <c r="V1775">
        <v>0</v>
      </c>
      <c r="W1775">
        <v>0</v>
      </c>
      <c r="X1775">
        <v>1</v>
      </c>
      <c r="Z1775">
        <v>0</v>
      </c>
      <c r="AA1775">
        <v>10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1</v>
      </c>
      <c r="AH1775">
        <v>0</v>
      </c>
      <c r="AI1775" t="s">
        <v>783</v>
      </c>
      <c r="AJ1775">
        <v>30.335162</v>
      </c>
      <c r="AK1775" t="s">
        <v>784</v>
      </c>
      <c r="AL1775">
        <v>-89.835312000000002</v>
      </c>
      <c r="AM1775">
        <v>100</v>
      </c>
      <c r="AN1775">
        <v>900</v>
      </c>
      <c r="AO1775" t="s">
        <v>118</v>
      </c>
      <c r="AP1775">
        <v>-11</v>
      </c>
      <c r="AQ1775">
        <v>-122</v>
      </c>
      <c r="AR1775">
        <v>-192</v>
      </c>
      <c r="AZ1775">
        <v>1200</v>
      </c>
      <c r="BA1775">
        <v>1</v>
      </c>
      <c r="BB1775" t="str">
        <f t="shared" si="134"/>
        <v xml:space="preserve">N35DC   </v>
      </c>
      <c r="BC1775">
        <v>1</v>
      </c>
      <c r="BE1775">
        <v>0</v>
      </c>
      <c r="BF1775">
        <v>0</v>
      </c>
      <c r="BG1775">
        <v>0</v>
      </c>
      <c r="BH1775">
        <v>925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>"17:52:35.115"</f>
        <v>17:52:35.115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6</v>
      </c>
      <c r="CP1775" t="s">
        <v>119</v>
      </c>
      <c r="CQ1775">
        <v>341</v>
      </c>
      <c r="CR1775">
        <v>0</v>
      </c>
      <c r="CW1775">
        <v>190795</v>
      </c>
      <c r="CY1775">
        <v>1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"10/21/2020 17:52:27.212"</f>
        <v>10/21/2020 17:52:27.212</v>
      </c>
      <c r="C1776" t="str">
        <f t="shared" si="133"/>
        <v>FFDFD3C0</v>
      </c>
      <c r="D1776" t="s">
        <v>130</v>
      </c>
      <c r="E1776">
        <v>3</v>
      </c>
      <c r="F1776">
        <v>2003</v>
      </c>
      <c r="G1776" t="s">
        <v>131</v>
      </c>
      <c r="J1776" t="s">
        <v>132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"17:52:35.109"</f>
        <v>17:52:35.109</v>
      </c>
      <c r="T1776" t="str">
        <f>"17:52:34.809"</f>
        <v>17:52:34.809</v>
      </c>
      <c r="U1776" t="str">
        <f t="shared" si="132"/>
        <v>A3E2C2</v>
      </c>
      <c r="V1776">
        <v>0</v>
      </c>
      <c r="W1776">
        <v>0</v>
      </c>
      <c r="X1776">
        <v>1</v>
      </c>
      <c r="Z1776">
        <v>0</v>
      </c>
      <c r="AA1776">
        <v>10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1</v>
      </c>
      <c r="AH1776">
        <v>0</v>
      </c>
      <c r="AI1776" t="s">
        <v>783</v>
      </c>
      <c r="AJ1776">
        <v>30.335162</v>
      </c>
      <c r="AK1776" t="s">
        <v>784</v>
      </c>
      <c r="AL1776">
        <v>-89.835312000000002</v>
      </c>
      <c r="AM1776">
        <v>100</v>
      </c>
      <c r="AN1776">
        <v>900</v>
      </c>
      <c r="AO1776" t="s">
        <v>118</v>
      </c>
      <c r="AP1776">
        <v>-11</v>
      </c>
      <c r="AQ1776">
        <v>-122</v>
      </c>
      <c r="AR1776">
        <v>-192</v>
      </c>
      <c r="AZ1776">
        <v>1200</v>
      </c>
      <c r="BA1776">
        <v>1</v>
      </c>
      <c r="BB1776" t="str">
        <f t="shared" si="134"/>
        <v xml:space="preserve">N35DC   </v>
      </c>
      <c r="BC1776">
        <v>1</v>
      </c>
      <c r="BE1776">
        <v>0</v>
      </c>
      <c r="BF1776">
        <v>0</v>
      </c>
      <c r="BG1776">
        <v>0</v>
      </c>
      <c r="BH1776">
        <v>925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>"17:52:35.115"</f>
        <v>17:52:35.115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6</v>
      </c>
      <c r="CP1776" t="s">
        <v>119</v>
      </c>
      <c r="CQ1776">
        <v>341</v>
      </c>
      <c r="CR1776">
        <v>0</v>
      </c>
      <c r="CW1776">
        <v>190795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"10/21/2020 17:52:27.212"</f>
        <v>10/21/2020 17:52:27.212</v>
      </c>
      <c r="C1777" t="str">
        <f t="shared" si="133"/>
        <v>FFDFD3C0</v>
      </c>
      <c r="D1777" t="s">
        <v>124</v>
      </c>
      <c r="E1777">
        <v>2</v>
      </c>
      <c r="H1777">
        <v>14</v>
      </c>
      <c r="I1777" t="s">
        <v>125</v>
      </c>
      <c r="J1777" t="s">
        <v>126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"17:52:35.109"</f>
        <v>17:52:35.109</v>
      </c>
      <c r="T1777" t="str">
        <f>"17:52:34.809"</f>
        <v>17:52:34.809</v>
      </c>
      <c r="U1777" t="str">
        <f t="shared" si="132"/>
        <v>A3E2C2</v>
      </c>
      <c r="V1777">
        <v>0</v>
      </c>
      <c r="W1777">
        <v>0</v>
      </c>
      <c r="X1777">
        <v>1</v>
      </c>
      <c r="Z1777">
        <v>0</v>
      </c>
      <c r="AA1777">
        <v>10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1</v>
      </c>
      <c r="AH1777">
        <v>0</v>
      </c>
      <c r="AI1777" t="s">
        <v>783</v>
      </c>
      <c r="AJ1777">
        <v>30.335162</v>
      </c>
      <c r="AK1777" t="s">
        <v>784</v>
      </c>
      <c r="AL1777">
        <v>-89.835312000000002</v>
      </c>
      <c r="AM1777">
        <v>100</v>
      </c>
      <c r="AN1777">
        <v>900</v>
      </c>
      <c r="AO1777" t="s">
        <v>118</v>
      </c>
      <c r="AP1777">
        <v>-11</v>
      </c>
      <c r="AQ1777">
        <v>-122</v>
      </c>
      <c r="AR1777">
        <v>-192</v>
      </c>
      <c r="AZ1777">
        <v>1200</v>
      </c>
      <c r="BA1777">
        <v>1</v>
      </c>
      <c r="BB1777" t="str">
        <f t="shared" si="134"/>
        <v xml:space="preserve">N35DC   </v>
      </c>
      <c r="BC1777">
        <v>1</v>
      </c>
      <c r="BE1777">
        <v>0</v>
      </c>
      <c r="BF1777">
        <v>0</v>
      </c>
      <c r="BG1777">
        <v>0</v>
      </c>
      <c r="BH1777">
        <v>925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>"17:52:35.115"</f>
        <v>17:52:35.115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6</v>
      </c>
      <c r="CP1777" t="s">
        <v>119</v>
      </c>
      <c r="CQ1777">
        <v>341</v>
      </c>
      <c r="CR1777">
        <v>0</v>
      </c>
      <c r="CW1777">
        <v>190795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"10/21/2020 17:52:27.212"</f>
        <v>10/21/2020 17:52:27.212</v>
      </c>
      <c r="C1778" t="str">
        <f t="shared" si="133"/>
        <v>FFDFD3C0</v>
      </c>
      <c r="D1778" t="s">
        <v>113</v>
      </c>
      <c r="E1778">
        <v>4</v>
      </c>
      <c r="H1778">
        <v>162</v>
      </c>
      <c r="I1778" t="s">
        <v>114</v>
      </c>
      <c r="J1778" t="s">
        <v>115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"17:52:35.109"</f>
        <v>17:52:35.109</v>
      </c>
      <c r="T1778" t="str">
        <f>"17:52:34.809"</f>
        <v>17:52:34.809</v>
      </c>
      <c r="U1778" t="str">
        <f t="shared" si="132"/>
        <v>A3E2C2</v>
      </c>
      <c r="V1778">
        <v>0</v>
      </c>
      <c r="W1778">
        <v>0</v>
      </c>
      <c r="X1778">
        <v>1</v>
      </c>
      <c r="Z1778">
        <v>0</v>
      </c>
      <c r="AA1778">
        <v>10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1</v>
      </c>
      <c r="AH1778">
        <v>0</v>
      </c>
      <c r="AI1778" t="s">
        <v>783</v>
      </c>
      <c r="AJ1778">
        <v>30.335162</v>
      </c>
      <c r="AK1778" t="s">
        <v>784</v>
      </c>
      <c r="AL1778">
        <v>-89.835312000000002</v>
      </c>
      <c r="AM1778">
        <v>100</v>
      </c>
      <c r="AN1778">
        <v>900</v>
      </c>
      <c r="AO1778" t="s">
        <v>118</v>
      </c>
      <c r="AP1778">
        <v>-11</v>
      </c>
      <c r="AQ1778">
        <v>-122</v>
      </c>
      <c r="AR1778">
        <v>-192</v>
      </c>
      <c r="AZ1778">
        <v>1200</v>
      </c>
      <c r="BA1778">
        <v>1</v>
      </c>
      <c r="BB1778" t="str">
        <f t="shared" si="134"/>
        <v xml:space="preserve">N35DC   </v>
      </c>
      <c r="BC1778">
        <v>1</v>
      </c>
      <c r="BE1778">
        <v>0</v>
      </c>
      <c r="BF1778">
        <v>0</v>
      </c>
      <c r="BG1778">
        <v>0</v>
      </c>
      <c r="BH1778">
        <v>925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>"17:52:35.115"</f>
        <v>17:52:35.115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6</v>
      </c>
      <c r="CP1778" t="s">
        <v>119</v>
      </c>
      <c r="CQ1778">
        <v>341</v>
      </c>
      <c r="CR1778">
        <v>0</v>
      </c>
      <c r="CW1778">
        <v>190795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"10/21/2020 17:52:27.212"</f>
        <v>10/21/2020 17:52:27.212</v>
      </c>
      <c r="C1779" t="str">
        <f t="shared" si="133"/>
        <v>FFDFD3C0</v>
      </c>
      <c r="D1779" t="s">
        <v>133</v>
      </c>
      <c r="E1779">
        <v>1</v>
      </c>
      <c r="F1779">
        <v>1001</v>
      </c>
      <c r="G1779" t="s">
        <v>114</v>
      </c>
      <c r="J1779" t="s">
        <v>134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"17:52:35.109"</f>
        <v>17:52:35.109</v>
      </c>
      <c r="T1779" t="str">
        <f>"17:52:34.809"</f>
        <v>17:52:34.809</v>
      </c>
      <c r="U1779" t="str">
        <f t="shared" si="132"/>
        <v>A3E2C2</v>
      </c>
      <c r="V1779">
        <v>0</v>
      </c>
      <c r="W1779">
        <v>0</v>
      </c>
      <c r="X1779">
        <v>1</v>
      </c>
      <c r="Z1779">
        <v>0</v>
      </c>
      <c r="AA1779">
        <v>10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1</v>
      </c>
      <c r="AH1779">
        <v>0</v>
      </c>
      <c r="AI1779" t="s">
        <v>783</v>
      </c>
      <c r="AJ1779">
        <v>30.335162</v>
      </c>
      <c r="AK1779" t="s">
        <v>784</v>
      </c>
      <c r="AL1779">
        <v>-89.835312000000002</v>
      </c>
      <c r="AM1779">
        <v>100</v>
      </c>
      <c r="AN1779">
        <v>900</v>
      </c>
      <c r="AO1779" t="s">
        <v>118</v>
      </c>
      <c r="AP1779">
        <v>-11</v>
      </c>
      <c r="AQ1779">
        <v>-122</v>
      </c>
      <c r="AR1779">
        <v>-192</v>
      </c>
      <c r="AZ1779">
        <v>1200</v>
      </c>
      <c r="BA1779">
        <v>1</v>
      </c>
      <c r="BB1779" t="str">
        <f t="shared" si="134"/>
        <v xml:space="preserve">N35DC   </v>
      </c>
      <c r="BC1779">
        <v>1</v>
      </c>
      <c r="BE1779">
        <v>0</v>
      </c>
      <c r="BF1779">
        <v>0</v>
      </c>
      <c r="BG1779">
        <v>0</v>
      </c>
      <c r="BH1779">
        <v>925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>"17:52:35.115"</f>
        <v>17:52:35.115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6</v>
      </c>
      <c r="CP1779" t="s">
        <v>119</v>
      </c>
      <c r="CQ1779">
        <v>341</v>
      </c>
      <c r="CR1779">
        <v>0</v>
      </c>
      <c r="CW1779">
        <v>190795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"10/21/2020 17:52:29.392"</f>
        <v>10/21/2020 17:52:29.392</v>
      </c>
      <c r="C1780" t="str">
        <f t="shared" si="133"/>
        <v>FFDFD3C0</v>
      </c>
      <c r="D1780" t="s">
        <v>130</v>
      </c>
      <c r="E1780">
        <v>3</v>
      </c>
      <c r="F1780">
        <v>2003</v>
      </c>
      <c r="G1780" t="s">
        <v>131</v>
      </c>
      <c r="J1780" t="s">
        <v>132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"17:52:37.313"</f>
        <v>17:52:37.313</v>
      </c>
      <c r="T1780" t="str">
        <f>"17:52:36.813"</f>
        <v>17:52:36.813</v>
      </c>
      <c r="U1780" t="str">
        <f t="shared" si="132"/>
        <v>A3E2C2</v>
      </c>
      <c r="V1780">
        <v>0</v>
      </c>
      <c r="W1780">
        <v>0</v>
      </c>
      <c r="X1780">
        <v>1</v>
      </c>
      <c r="Z1780">
        <v>0</v>
      </c>
      <c r="AA1780">
        <v>10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1</v>
      </c>
      <c r="AH1780">
        <v>0</v>
      </c>
      <c r="AI1780" t="s">
        <v>785</v>
      </c>
      <c r="AJ1780">
        <v>30.333939000000001</v>
      </c>
      <c r="AK1780" t="s">
        <v>776</v>
      </c>
      <c r="AL1780">
        <v>-89.835419999999999</v>
      </c>
      <c r="AM1780">
        <v>100</v>
      </c>
      <c r="AN1780">
        <v>900</v>
      </c>
      <c r="AO1780" t="s">
        <v>118</v>
      </c>
      <c r="AP1780">
        <v>-12</v>
      </c>
      <c r="AQ1780">
        <v>-121</v>
      </c>
      <c r="AR1780">
        <v>-384</v>
      </c>
      <c r="AZ1780">
        <v>1200</v>
      </c>
      <c r="BA1780">
        <v>1</v>
      </c>
      <c r="BB1780" t="str">
        <f t="shared" si="134"/>
        <v xml:space="preserve">N35DC   </v>
      </c>
      <c r="BC1780">
        <v>1</v>
      </c>
      <c r="BE1780">
        <v>0</v>
      </c>
      <c r="BF1780">
        <v>0</v>
      </c>
      <c r="BG1780">
        <v>0</v>
      </c>
      <c r="BH1780">
        <v>900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"17:52:37.320"</f>
        <v>17:52:37.320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6</v>
      </c>
      <c r="CP1780" t="s">
        <v>119</v>
      </c>
      <c r="CQ1780">
        <v>341</v>
      </c>
      <c r="CR1780">
        <v>0</v>
      </c>
      <c r="CW1780">
        <v>192498</v>
      </c>
      <c r="CY1780">
        <v>1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"10/21/2020 17:52:29.392"</f>
        <v>10/21/2020 17:52:29.392</v>
      </c>
      <c r="C1781" t="str">
        <f t="shared" si="133"/>
        <v>FFDFD3C0</v>
      </c>
      <c r="D1781" t="s">
        <v>124</v>
      </c>
      <c r="E1781">
        <v>2</v>
      </c>
      <c r="H1781">
        <v>14</v>
      </c>
      <c r="I1781" t="s">
        <v>125</v>
      </c>
      <c r="J1781" t="s">
        <v>126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"17:52:37.313"</f>
        <v>17:52:37.313</v>
      </c>
      <c r="T1781" t="str">
        <f>"17:52:36.813"</f>
        <v>17:52:36.813</v>
      </c>
      <c r="U1781" t="str">
        <f t="shared" si="132"/>
        <v>A3E2C2</v>
      </c>
      <c r="V1781">
        <v>0</v>
      </c>
      <c r="W1781">
        <v>0</v>
      </c>
      <c r="X1781">
        <v>1</v>
      </c>
      <c r="Z1781">
        <v>0</v>
      </c>
      <c r="AA1781">
        <v>10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1</v>
      </c>
      <c r="AH1781">
        <v>0</v>
      </c>
      <c r="AI1781" t="s">
        <v>785</v>
      </c>
      <c r="AJ1781">
        <v>30.333939000000001</v>
      </c>
      <c r="AK1781" t="s">
        <v>776</v>
      </c>
      <c r="AL1781">
        <v>-89.835419999999999</v>
      </c>
      <c r="AM1781">
        <v>100</v>
      </c>
      <c r="AN1781">
        <v>900</v>
      </c>
      <c r="AO1781" t="s">
        <v>118</v>
      </c>
      <c r="AP1781">
        <v>-12</v>
      </c>
      <c r="AQ1781">
        <v>-121</v>
      </c>
      <c r="AR1781">
        <v>-384</v>
      </c>
      <c r="AZ1781">
        <v>1200</v>
      </c>
      <c r="BA1781">
        <v>1</v>
      </c>
      <c r="BB1781" t="str">
        <f t="shared" si="134"/>
        <v xml:space="preserve">N35DC   </v>
      </c>
      <c r="BC1781">
        <v>1</v>
      </c>
      <c r="BE1781">
        <v>0</v>
      </c>
      <c r="BF1781">
        <v>0</v>
      </c>
      <c r="BG1781">
        <v>0</v>
      </c>
      <c r="BH1781">
        <v>900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"17:52:37.320"</f>
        <v>17:52:37.320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341</v>
      </c>
      <c r="CR1781">
        <v>0</v>
      </c>
      <c r="CW1781">
        <v>192498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"10/21/2020 17:52:29.392"</f>
        <v>10/21/2020 17:52:29.392</v>
      </c>
      <c r="C1782" t="str">
        <f t="shared" si="133"/>
        <v>FFDFD3C0</v>
      </c>
      <c r="D1782" t="s">
        <v>133</v>
      </c>
      <c r="E1782">
        <v>1</v>
      </c>
      <c r="F1782">
        <v>1001</v>
      </c>
      <c r="G1782" t="s">
        <v>114</v>
      </c>
      <c r="J1782" t="s">
        <v>134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"17:52:37.313"</f>
        <v>17:52:37.313</v>
      </c>
      <c r="T1782" t="str">
        <f>"17:52:36.813"</f>
        <v>17:52:36.813</v>
      </c>
      <c r="U1782" t="str">
        <f t="shared" si="132"/>
        <v>A3E2C2</v>
      </c>
      <c r="V1782">
        <v>0</v>
      </c>
      <c r="W1782">
        <v>0</v>
      </c>
      <c r="X1782">
        <v>1</v>
      </c>
      <c r="Z1782">
        <v>0</v>
      </c>
      <c r="AA1782">
        <v>10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1</v>
      </c>
      <c r="AH1782">
        <v>0</v>
      </c>
      <c r="AI1782" t="s">
        <v>785</v>
      </c>
      <c r="AJ1782">
        <v>30.333939000000001</v>
      </c>
      <c r="AK1782" t="s">
        <v>776</v>
      </c>
      <c r="AL1782">
        <v>-89.835419999999999</v>
      </c>
      <c r="AM1782">
        <v>100</v>
      </c>
      <c r="AN1782">
        <v>900</v>
      </c>
      <c r="AO1782" t="s">
        <v>118</v>
      </c>
      <c r="AP1782">
        <v>-12</v>
      </c>
      <c r="AQ1782">
        <v>-121</v>
      </c>
      <c r="AR1782">
        <v>-384</v>
      </c>
      <c r="AZ1782">
        <v>1200</v>
      </c>
      <c r="BA1782">
        <v>1</v>
      </c>
      <c r="BB1782" t="str">
        <f t="shared" si="134"/>
        <v xml:space="preserve">N35DC   </v>
      </c>
      <c r="BC1782">
        <v>1</v>
      </c>
      <c r="BE1782">
        <v>0</v>
      </c>
      <c r="BF1782">
        <v>0</v>
      </c>
      <c r="BG1782">
        <v>0</v>
      </c>
      <c r="BH1782">
        <v>900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"17:52:37.320"</f>
        <v>17:52:37.320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341</v>
      </c>
      <c r="CR1782">
        <v>0</v>
      </c>
      <c r="CW1782">
        <v>192498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"10/21/2020 17:52:29.392"</f>
        <v>10/21/2020 17:52:29.392</v>
      </c>
      <c r="C1783" t="str">
        <f t="shared" si="133"/>
        <v>FFDFD3C0</v>
      </c>
      <c r="D1783" t="s">
        <v>113</v>
      </c>
      <c r="E1783">
        <v>4</v>
      </c>
      <c r="H1783">
        <v>162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"17:52:37.313"</f>
        <v>17:52:37.313</v>
      </c>
      <c r="T1783" t="str">
        <f>"17:52:36.813"</f>
        <v>17:52:36.813</v>
      </c>
      <c r="U1783" t="str">
        <f t="shared" si="132"/>
        <v>A3E2C2</v>
      </c>
      <c r="V1783">
        <v>0</v>
      </c>
      <c r="W1783">
        <v>0</v>
      </c>
      <c r="X1783">
        <v>1</v>
      </c>
      <c r="Z1783">
        <v>0</v>
      </c>
      <c r="AA1783">
        <v>10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1</v>
      </c>
      <c r="AH1783">
        <v>0</v>
      </c>
      <c r="AI1783" t="s">
        <v>785</v>
      </c>
      <c r="AJ1783">
        <v>30.333939000000001</v>
      </c>
      <c r="AK1783" t="s">
        <v>776</v>
      </c>
      <c r="AL1783">
        <v>-89.835419999999999</v>
      </c>
      <c r="AM1783">
        <v>100</v>
      </c>
      <c r="AN1783">
        <v>900</v>
      </c>
      <c r="AO1783" t="s">
        <v>118</v>
      </c>
      <c r="AP1783">
        <v>-12</v>
      </c>
      <c r="AQ1783">
        <v>-121</v>
      </c>
      <c r="AR1783">
        <v>-384</v>
      </c>
      <c r="AZ1783">
        <v>1200</v>
      </c>
      <c r="BA1783">
        <v>1</v>
      </c>
      <c r="BB1783" t="str">
        <f t="shared" si="134"/>
        <v xml:space="preserve">N35DC   </v>
      </c>
      <c r="BC1783">
        <v>1</v>
      </c>
      <c r="BE1783">
        <v>0</v>
      </c>
      <c r="BF1783">
        <v>0</v>
      </c>
      <c r="BG1783">
        <v>0</v>
      </c>
      <c r="BH1783">
        <v>900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"17:52:37.320"</f>
        <v>17:52:37.320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6</v>
      </c>
      <c r="CP1783" t="s">
        <v>119</v>
      </c>
      <c r="CQ1783">
        <v>341</v>
      </c>
      <c r="CR1783">
        <v>0</v>
      </c>
      <c r="CW1783">
        <v>192498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"10/21/2020 17:52:29.392"</f>
        <v>10/21/2020 17:52:29.392</v>
      </c>
      <c r="C1784" t="str">
        <f t="shared" si="133"/>
        <v>FFDFD3C0</v>
      </c>
      <c r="D1784" t="s">
        <v>128</v>
      </c>
      <c r="E1784">
        <v>9</v>
      </c>
      <c r="H1784">
        <v>257</v>
      </c>
      <c r="I1784" t="s">
        <v>129</v>
      </c>
      <c r="J1784" t="s">
        <v>126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"17:52:37.313"</f>
        <v>17:52:37.313</v>
      </c>
      <c r="T1784" t="str">
        <f>"17:52:36.813"</f>
        <v>17:52:36.813</v>
      </c>
      <c r="U1784" t="str">
        <f t="shared" si="132"/>
        <v>A3E2C2</v>
      </c>
      <c r="V1784">
        <v>0</v>
      </c>
      <c r="W1784">
        <v>0</v>
      </c>
      <c r="X1784">
        <v>1</v>
      </c>
      <c r="Z1784">
        <v>0</v>
      </c>
      <c r="AA1784">
        <v>10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1</v>
      </c>
      <c r="AH1784">
        <v>0</v>
      </c>
      <c r="AI1784" t="s">
        <v>785</v>
      </c>
      <c r="AJ1784">
        <v>30.333939000000001</v>
      </c>
      <c r="AK1784" t="s">
        <v>776</v>
      </c>
      <c r="AL1784">
        <v>-89.835419999999999</v>
      </c>
      <c r="AM1784">
        <v>100</v>
      </c>
      <c r="AN1784">
        <v>900</v>
      </c>
      <c r="AO1784" t="s">
        <v>118</v>
      </c>
      <c r="AP1784">
        <v>-12</v>
      </c>
      <c r="AQ1784">
        <v>-121</v>
      </c>
      <c r="AR1784">
        <v>-384</v>
      </c>
      <c r="AZ1784">
        <v>1200</v>
      </c>
      <c r="BA1784">
        <v>1</v>
      </c>
      <c r="BB1784" t="str">
        <f t="shared" si="134"/>
        <v xml:space="preserve">N35DC   </v>
      </c>
      <c r="BC1784">
        <v>1</v>
      </c>
      <c r="BE1784">
        <v>0</v>
      </c>
      <c r="BF1784">
        <v>0</v>
      </c>
      <c r="BG1784">
        <v>0</v>
      </c>
      <c r="BH1784">
        <v>900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"17:52:37.320"</f>
        <v>17:52:37.320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6</v>
      </c>
      <c r="CP1784" t="s">
        <v>119</v>
      </c>
      <c r="CQ1784">
        <v>341</v>
      </c>
      <c r="CR1784">
        <v>0</v>
      </c>
      <c r="CW1784">
        <v>192498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"10/21/2020 17:52:32.437"</f>
        <v>10/21/2020 17:52:32.437</v>
      </c>
      <c r="C1785" t="str">
        <f t="shared" si="133"/>
        <v>FFDFD3C0</v>
      </c>
      <c r="D1785" t="s">
        <v>124</v>
      </c>
      <c r="E1785">
        <v>2</v>
      </c>
      <c r="H1785">
        <v>14</v>
      </c>
      <c r="I1785" t="s">
        <v>125</v>
      </c>
      <c r="J1785" t="s">
        <v>126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"17:52:40.328"</f>
        <v>17:52:40.328</v>
      </c>
      <c r="T1785" t="str">
        <f>"17:52:39.828"</f>
        <v>17:52:39.828</v>
      </c>
      <c r="U1785" t="str">
        <f t="shared" si="132"/>
        <v>A3E2C2</v>
      </c>
      <c r="V1785">
        <v>0</v>
      </c>
      <c r="W1785">
        <v>0</v>
      </c>
      <c r="X1785">
        <v>1</v>
      </c>
      <c r="Z1785">
        <v>0</v>
      </c>
      <c r="AA1785">
        <v>10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1</v>
      </c>
      <c r="AH1785">
        <v>0</v>
      </c>
      <c r="AI1785" t="s">
        <v>786</v>
      </c>
      <c r="AJ1785">
        <v>30.332265</v>
      </c>
      <c r="AK1785" t="s">
        <v>787</v>
      </c>
      <c r="AL1785">
        <v>-89.835633999999999</v>
      </c>
      <c r="AM1785">
        <v>100</v>
      </c>
      <c r="AN1785">
        <v>800</v>
      </c>
      <c r="AO1785" t="s">
        <v>118</v>
      </c>
      <c r="AP1785">
        <v>-16</v>
      </c>
      <c r="AQ1785">
        <v>-120</v>
      </c>
      <c r="AR1785">
        <v>-320</v>
      </c>
      <c r="AZ1785">
        <v>1200</v>
      </c>
      <c r="BA1785">
        <v>1</v>
      </c>
      <c r="BB1785" t="str">
        <f t="shared" si="134"/>
        <v xml:space="preserve">N35DC   </v>
      </c>
      <c r="BC1785">
        <v>1</v>
      </c>
      <c r="BE1785">
        <v>0</v>
      </c>
      <c r="BF1785">
        <v>0</v>
      </c>
      <c r="BG1785">
        <v>0</v>
      </c>
      <c r="BH1785">
        <v>975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"17:52:40.335"</f>
        <v>17:52:40.335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6</v>
      </c>
      <c r="CP1785" t="s">
        <v>119</v>
      </c>
      <c r="CQ1785">
        <v>341</v>
      </c>
      <c r="CR1785">
        <v>0</v>
      </c>
      <c r="CW1785">
        <v>194763</v>
      </c>
      <c r="CY1785">
        <v>1</v>
      </c>
      <c r="CZ1785">
        <v>0</v>
      </c>
      <c r="DA1785">
        <v>0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"10/21/2020 17:52:32.437"</f>
        <v>10/21/2020 17:52:32.437</v>
      </c>
      <c r="C1786" t="str">
        <f t="shared" si="133"/>
        <v>FFDFD3C0</v>
      </c>
      <c r="D1786" t="s">
        <v>113</v>
      </c>
      <c r="E1786">
        <v>4</v>
      </c>
      <c r="H1786">
        <v>162</v>
      </c>
      <c r="I1786" t="s">
        <v>114</v>
      </c>
      <c r="J1786" t="s">
        <v>115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"17:52:40.328"</f>
        <v>17:52:40.328</v>
      </c>
      <c r="T1786" t="str">
        <f>"17:52:39.828"</f>
        <v>17:52:39.828</v>
      </c>
      <c r="U1786" t="str">
        <f t="shared" si="132"/>
        <v>A3E2C2</v>
      </c>
      <c r="V1786">
        <v>0</v>
      </c>
      <c r="W1786">
        <v>0</v>
      </c>
      <c r="X1786">
        <v>1</v>
      </c>
      <c r="Z1786">
        <v>0</v>
      </c>
      <c r="AA1786">
        <v>10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1</v>
      </c>
      <c r="AH1786">
        <v>0</v>
      </c>
      <c r="AI1786" t="s">
        <v>786</v>
      </c>
      <c r="AJ1786">
        <v>30.332265</v>
      </c>
      <c r="AK1786" t="s">
        <v>787</v>
      </c>
      <c r="AL1786">
        <v>-89.835633999999999</v>
      </c>
      <c r="AM1786">
        <v>100</v>
      </c>
      <c r="AN1786">
        <v>800</v>
      </c>
      <c r="AO1786" t="s">
        <v>118</v>
      </c>
      <c r="AP1786">
        <v>-16</v>
      </c>
      <c r="AQ1786">
        <v>-120</v>
      </c>
      <c r="AR1786">
        <v>-320</v>
      </c>
      <c r="AZ1786">
        <v>1200</v>
      </c>
      <c r="BA1786">
        <v>1</v>
      </c>
      <c r="BB1786" t="str">
        <f t="shared" si="134"/>
        <v xml:space="preserve">N35DC   </v>
      </c>
      <c r="BC1786">
        <v>1</v>
      </c>
      <c r="BE1786">
        <v>0</v>
      </c>
      <c r="BF1786">
        <v>0</v>
      </c>
      <c r="BG1786">
        <v>0</v>
      </c>
      <c r="BH1786">
        <v>975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"17:52:40.335"</f>
        <v>17:52:40.335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6</v>
      </c>
      <c r="CP1786" t="s">
        <v>119</v>
      </c>
      <c r="CQ1786">
        <v>341</v>
      </c>
      <c r="CR1786">
        <v>0</v>
      </c>
      <c r="CW1786">
        <v>194763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"10/21/2020 17:52:32.437"</f>
        <v>10/21/2020 17:52:32.437</v>
      </c>
      <c r="C1787" t="str">
        <f t="shared" si="133"/>
        <v>FFDFD3C0</v>
      </c>
      <c r="D1787" t="s">
        <v>128</v>
      </c>
      <c r="E1787">
        <v>9</v>
      </c>
      <c r="H1787">
        <v>257</v>
      </c>
      <c r="I1787" t="s">
        <v>129</v>
      </c>
      <c r="J1787" t="s">
        <v>126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"17:52:40.328"</f>
        <v>17:52:40.328</v>
      </c>
      <c r="T1787" t="str">
        <f>"17:52:39.828"</f>
        <v>17:52:39.828</v>
      </c>
      <c r="U1787" t="str">
        <f t="shared" si="132"/>
        <v>A3E2C2</v>
      </c>
      <c r="V1787">
        <v>0</v>
      </c>
      <c r="W1787">
        <v>0</v>
      </c>
      <c r="X1787">
        <v>1</v>
      </c>
      <c r="Z1787">
        <v>0</v>
      </c>
      <c r="AA1787">
        <v>10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1</v>
      </c>
      <c r="AH1787">
        <v>0</v>
      </c>
      <c r="AI1787" t="s">
        <v>786</v>
      </c>
      <c r="AJ1787">
        <v>30.332265</v>
      </c>
      <c r="AK1787" t="s">
        <v>787</v>
      </c>
      <c r="AL1787">
        <v>-89.835633999999999</v>
      </c>
      <c r="AM1787">
        <v>100</v>
      </c>
      <c r="AN1787">
        <v>800</v>
      </c>
      <c r="AO1787" t="s">
        <v>118</v>
      </c>
      <c r="AP1787">
        <v>-16</v>
      </c>
      <c r="AQ1787">
        <v>-120</v>
      </c>
      <c r="AR1787">
        <v>-320</v>
      </c>
      <c r="AZ1787">
        <v>1200</v>
      </c>
      <c r="BA1787">
        <v>1</v>
      </c>
      <c r="BB1787" t="str">
        <f t="shared" si="134"/>
        <v xml:space="preserve">N35DC   </v>
      </c>
      <c r="BC1787">
        <v>1</v>
      </c>
      <c r="BE1787">
        <v>0</v>
      </c>
      <c r="BF1787">
        <v>0</v>
      </c>
      <c r="BG1787">
        <v>0</v>
      </c>
      <c r="BH1787">
        <v>975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>"17:52:40.335"</f>
        <v>17:52:40.335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6</v>
      </c>
      <c r="CP1787" t="s">
        <v>119</v>
      </c>
      <c r="CQ1787">
        <v>341</v>
      </c>
      <c r="CR1787">
        <v>0</v>
      </c>
      <c r="CW1787">
        <v>194763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"10/21/2020 17:52:32.437"</f>
        <v>10/21/2020 17:52:32.437</v>
      </c>
      <c r="C1788" t="str">
        <f t="shared" si="133"/>
        <v>FFDFD3C0</v>
      </c>
      <c r="D1788" t="s">
        <v>133</v>
      </c>
      <c r="E1788">
        <v>1</v>
      </c>
      <c r="F1788">
        <v>1001</v>
      </c>
      <c r="G1788" t="s">
        <v>114</v>
      </c>
      <c r="J1788" t="s">
        <v>134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"17:52:40.328"</f>
        <v>17:52:40.328</v>
      </c>
      <c r="T1788" t="str">
        <f>"17:52:39.828"</f>
        <v>17:52:39.828</v>
      </c>
      <c r="U1788" t="str">
        <f t="shared" si="132"/>
        <v>A3E2C2</v>
      </c>
      <c r="V1788">
        <v>0</v>
      </c>
      <c r="W1788">
        <v>0</v>
      </c>
      <c r="X1788">
        <v>1</v>
      </c>
      <c r="Z1788">
        <v>0</v>
      </c>
      <c r="AA1788">
        <v>10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1</v>
      </c>
      <c r="AH1788">
        <v>0</v>
      </c>
      <c r="AI1788" t="s">
        <v>786</v>
      </c>
      <c r="AJ1788">
        <v>30.332265</v>
      </c>
      <c r="AK1788" t="s">
        <v>787</v>
      </c>
      <c r="AL1788">
        <v>-89.835633999999999</v>
      </c>
      <c r="AM1788">
        <v>100</v>
      </c>
      <c r="AN1788">
        <v>800</v>
      </c>
      <c r="AO1788" t="s">
        <v>118</v>
      </c>
      <c r="AP1788">
        <v>-16</v>
      </c>
      <c r="AQ1788">
        <v>-120</v>
      </c>
      <c r="AR1788">
        <v>-320</v>
      </c>
      <c r="AZ1788">
        <v>1200</v>
      </c>
      <c r="BA1788">
        <v>1</v>
      </c>
      <c r="BB1788" t="str">
        <f t="shared" si="134"/>
        <v xml:space="preserve">N35DC   </v>
      </c>
      <c r="BC1788">
        <v>1</v>
      </c>
      <c r="BE1788">
        <v>0</v>
      </c>
      <c r="BF1788">
        <v>0</v>
      </c>
      <c r="BG1788">
        <v>0</v>
      </c>
      <c r="BH1788">
        <v>975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>"17:52:40.335"</f>
        <v>17:52:40.335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6</v>
      </c>
      <c r="CP1788" t="s">
        <v>119</v>
      </c>
      <c r="CQ1788">
        <v>341</v>
      </c>
      <c r="CR1788">
        <v>0</v>
      </c>
      <c r="CW1788">
        <v>194763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"10/21/2020 17:52:32.437"</f>
        <v>10/21/2020 17:52:32.437</v>
      </c>
      <c r="C1789" t="str">
        <f t="shared" si="133"/>
        <v>FFDFD3C0</v>
      </c>
      <c r="D1789" t="s">
        <v>130</v>
      </c>
      <c r="E1789">
        <v>3</v>
      </c>
      <c r="F1789">
        <v>2003</v>
      </c>
      <c r="G1789" t="s">
        <v>131</v>
      </c>
      <c r="J1789" t="s">
        <v>132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"17:52:40.328"</f>
        <v>17:52:40.328</v>
      </c>
      <c r="T1789" t="str">
        <f>"17:52:39.828"</f>
        <v>17:52:39.828</v>
      </c>
      <c r="U1789" t="str">
        <f t="shared" si="132"/>
        <v>A3E2C2</v>
      </c>
      <c r="V1789">
        <v>0</v>
      </c>
      <c r="W1789">
        <v>0</v>
      </c>
      <c r="X1789">
        <v>1</v>
      </c>
      <c r="Z1789">
        <v>0</v>
      </c>
      <c r="AA1789">
        <v>10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1</v>
      </c>
      <c r="AH1789">
        <v>0</v>
      </c>
      <c r="AI1789" t="s">
        <v>786</v>
      </c>
      <c r="AJ1789">
        <v>30.332265</v>
      </c>
      <c r="AK1789" t="s">
        <v>787</v>
      </c>
      <c r="AL1789">
        <v>-89.835633999999999</v>
      </c>
      <c r="AM1789">
        <v>100</v>
      </c>
      <c r="AN1789">
        <v>800</v>
      </c>
      <c r="AO1789" t="s">
        <v>118</v>
      </c>
      <c r="AP1789">
        <v>-16</v>
      </c>
      <c r="AQ1789">
        <v>-120</v>
      </c>
      <c r="AR1789">
        <v>-320</v>
      </c>
      <c r="AZ1789">
        <v>1200</v>
      </c>
      <c r="BA1789">
        <v>1</v>
      </c>
      <c r="BB1789" t="str">
        <f t="shared" si="134"/>
        <v xml:space="preserve">N35DC   </v>
      </c>
      <c r="BC1789">
        <v>1</v>
      </c>
      <c r="BE1789">
        <v>0</v>
      </c>
      <c r="BF1789">
        <v>0</v>
      </c>
      <c r="BG1789">
        <v>0</v>
      </c>
      <c r="BH1789">
        <v>975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>"17:52:40.335"</f>
        <v>17:52:40.335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341</v>
      </c>
      <c r="CR1789">
        <v>0</v>
      </c>
      <c r="CW1789">
        <v>194763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"10/21/2020 17:52:33.322"</f>
        <v>10/21/2020 17:52:33.322</v>
      </c>
      <c r="C1790" t="str">
        <f t="shared" si="133"/>
        <v>FFDFD3C0</v>
      </c>
      <c r="D1790" t="s">
        <v>128</v>
      </c>
      <c r="E1790">
        <v>9</v>
      </c>
      <c r="H1790">
        <v>257</v>
      </c>
      <c r="I1790" t="s">
        <v>129</v>
      </c>
      <c r="J1790" t="s">
        <v>126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"17:52:41.258"</f>
        <v>17:52:41.258</v>
      </c>
      <c r="T1790" t="str">
        <f>"17:52:40.858"</f>
        <v>17:52:40.858</v>
      </c>
      <c r="U1790" t="str">
        <f t="shared" si="132"/>
        <v>A3E2C2</v>
      </c>
      <c r="V1790">
        <v>0</v>
      </c>
      <c r="W1790">
        <v>0</v>
      </c>
      <c r="X1790">
        <v>1</v>
      </c>
      <c r="Z1790">
        <v>0</v>
      </c>
      <c r="AA1790">
        <v>10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1</v>
      </c>
      <c r="AH1790">
        <v>0</v>
      </c>
      <c r="AI1790" t="s">
        <v>788</v>
      </c>
      <c r="AJ1790">
        <v>30.33175</v>
      </c>
      <c r="AK1790" t="s">
        <v>789</v>
      </c>
      <c r="AL1790">
        <v>-89.835741999999996</v>
      </c>
      <c r="AM1790">
        <v>100</v>
      </c>
      <c r="AN1790">
        <v>800</v>
      </c>
      <c r="AO1790" t="s">
        <v>118</v>
      </c>
      <c r="AP1790">
        <v>-17</v>
      </c>
      <c r="AQ1790">
        <v>-119</v>
      </c>
      <c r="AR1790">
        <v>-384</v>
      </c>
      <c r="AZ1790">
        <v>1200</v>
      </c>
      <c r="BA1790">
        <v>1</v>
      </c>
      <c r="BB1790" t="str">
        <f t="shared" si="134"/>
        <v xml:space="preserve">N35DC   </v>
      </c>
      <c r="BC1790">
        <v>1</v>
      </c>
      <c r="BE1790">
        <v>0</v>
      </c>
      <c r="BF1790">
        <v>0</v>
      </c>
      <c r="BG1790">
        <v>0</v>
      </c>
      <c r="BH1790">
        <v>875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>"17:52:41.264"</f>
        <v>17:52:41.264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5</v>
      </c>
      <c r="CP1790" t="s">
        <v>119</v>
      </c>
      <c r="CQ1790">
        <v>341</v>
      </c>
      <c r="CR1790">
        <v>0</v>
      </c>
      <c r="CW1790">
        <v>195467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"10/21/2020 17:52:33.322"</f>
        <v>10/21/2020 17:52:33.322</v>
      </c>
      <c r="C1791" t="str">
        <f t="shared" si="133"/>
        <v>FFDFD3C0</v>
      </c>
      <c r="D1791" t="s">
        <v>133</v>
      </c>
      <c r="E1791">
        <v>1</v>
      </c>
      <c r="F1791">
        <v>1001</v>
      </c>
      <c r="G1791" t="s">
        <v>114</v>
      </c>
      <c r="J1791" t="s">
        <v>134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"17:52:41.258"</f>
        <v>17:52:41.258</v>
      </c>
      <c r="T1791" t="str">
        <f>"17:52:40.858"</f>
        <v>17:52:40.858</v>
      </c>
      <c r="U1791" t="str">
        <f t="shared" si="132"/>
        <v>A3E2C2</v>
      </c>
      <c r="V1791">
        <v>0</v>
      </c>
      <c r="W1791">
        <v>0</v>
      </c>
      <c r="X1791">
        <v>1</v>
      </c>
      <c r="Z1791">
        <v>0</v>
      </c>
      <c r="AA1791">
        <v>10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1</v>
      </c>
      <c r="AH1791">
        <v>0</v>
      </c>
      <c r="AI1791" t="s">
        <v>788</v>
      </c>
      <c r="AJ1791">
        <v>30.33175</v>
      </c>
      <c r="AK1791" t="s">
        <v>789</v>
      </c>
      <c r="AL1791">
        <v>-89.835741999999996</v>
      </c>
      <c r="AM1791">
        <v>100</v>
      </c>
      <c r="AN1791">
        <v>800</v>
      </c>
      <c r="AO1791" t="s">
        <v>118</v>
      </c>
      <c r="AP1791">
        <v>-17</v>
      </c>
      <c r="AQ1791">
        <v>-119</v>
      </c>
      <c r="AR1791">
        <v>-384</v>
      </c>
      <c r="AZ1791">
        <v>1200</v>
      </c>
      <c r="BA1791">
        <v>1</v>
      </c>
      <c r="BB1791" t="str">
        <f t="shared" si="134"/>
        <v xml:space="preserve">N35DC   </v>
      </c>
      <c r="BC1791">
        <v>1</v>
      </c>
      <c r="BE1791">
        <v>0</v>
      </c>
      <c r="BF1791">
        <v>0</v>
      </c>
      <c r="BG1791">
        <v>0</v>
      </c>
      <c r="BH1791">
        <v>875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>"17:52:41.264"</f>
        <v>17:52:41.264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5</v>
      </c>
      <c r="CP1791" t="s">
        <v>119</v>
      </c>
      <c r="CQ1791">
        <v>341</v>
      </c>
      <c r="CR1791">
        <v>0</v>
      </c>
      <c r="CW1791">
        <v>195467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"10/21/2020 17:52:33.322"</f>
        <v>10/21/2020 17:52:33.322</v>
      </c>
      <c r="C1792" t="str">
        <f t="shared" si="133"/>
        <v>FFDFD3C0</v>
      </c>
      <c r="D1792" t="s">
        <v>130</v>
      </c>
      <c r="E1792">
        <v>3</v>
      </c>
      <c r="F1792">
        <v>2003</v>
      </c>
      <c r="G1792" t="s">
        <v>131</v>
      </c>
      <c r="J1792" t="s">
        <v>132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"17:52:41.258"</f>
        <v>17:52:41.258</v>
      </c>
      <c r="T1792" t="str">
        <f>"17:52:40.858"</f>
        <v>17:52:40.858</v>
      </c>
      <c r="U1792" t="str">
        <f t="shared" si="132"/>
        <v>A3E2C2</v>
      </c>
      <c r="V1792">
        <v>0</v>
      </c>
      <c r="W1792">
        <v>0</v>
      </c>
      <c r="X1792">
        <v>1</v>
      </c>
      <c r="Z1792">
        <v>0</v>
      </c>
      <c r="AA1792">
        <v>10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1</v>
      </c>
      <c r="AH1792">
        <v>0</v>
      </c>
      <c r="AI1792" t="s">
        <v>788</v>
      </c>
      <c r="AJ1792">
        <v>30.33175</v>
      </c>
      <c r="AK1792" t="s">
        <v>789</v>
      </c>
      <c r="AL1792">
        <v>-89.835741999999996</v>
      </c>
      <c r="AM1792">
        <v>100</v>
      </c>
      <c r="AN1792">
        <v>800</v>
      </c>
      <c r="AO1792" t="s">
        <v>118</v>
      </c>
      <c r="AP1792">
        <v>-17</v>
      </c>
      <c r="AQ1792">
        <v>-119</v>
      </c>
      <c r="AR1792">
        <v>-384</v>
      </c>
      <c r="AZ1792">
        <v>1200</v>
      </c>
      <c r="BA1792">
        <v>1</v>
      </c>
      <c r="BB1792" t="str">
        <f t="shared" si="134"/>
        <v xml:space="preserve">N35DC   </v>
      </c>
      <c r="BC1792">
        <v>1</v>
      </c>
      <c r="BE1792">
        <v>0</v>
      </c>
      <c r="BF1792">
        <v>0</v>
      </c>
      <c r="BG1792">
        <v>0</v>
      </c>
      <c r="BH1792">
        <v>875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>"17:52:41.264"</f>
        <v>17:52:41.264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5</v>
      </c>
      <c r="CP1792" t="s">
        <v>119</v>
      </c>
      <c r="CQ1792">
        <v>341</v>
      </c>
      <c r="CR1792">
        <v>0</v>
      </c>
      <c r="CW1792">
        <v>195467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"10/21/2020 17:52:33.322"</f>
        <v>10/21/2020 17:52:33.322</v>
      </c>
      <c r="C1793" t="str">
        <f t="shared" si="133"/>
        <v>FFDFD3C0</v>
      </c>
      <c r="D1793" t="s">
        <v>124</v>
      </c>
      <c r="E1793">
        <v>2</v>
      </c>
      <c r="H1793">
        <v>14</v>
      </c>
      <c r="I1793" t="s">
        <v>125</v>
      </c>
      <c r="J1793" t="s">
        <v>126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"17:52:41.258"</f>
        <v>17:52:41.258</v>
      </c>
      <c r="T1793" t="str">
        <f>"17:52:40.858"</f>
        <v>17:52:40.858</v>
      </c>
      <c r="U1793" t="str">
        <f t="shared" si="132"/>
        <v>A3E2C2</v>
      </c>
      <c r="V1793">
        <v>0</v>
      </c>
      <c r="W1793">
        <v>0</v>
      </c>
      <c r="X1793">
        <v>1</v>
      </c>
      <c r="Z1793">
        <v>0</v>
      </c>
      <c r="AA1793">
        <v>10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1</v>
      </c>
      <c r="AH1793">
        <v>0</v>
      </c>
      <c r="AI1793" t="s">
        <v>788</v>
      </c>
      <c r="AJ1793">
        <v>30.33175</v>
      </c>
      <c r="AK1793" t="s">
        <v>789</v>
      </c>
      <c r="AL1793">
        <v>-89.835741999999996</v>
      </c>
      <c r="AM1793">
        <v>100</v>
      </c>
      <c r="AN1793">
        <v>800</v>
      </c>
      <c r="AO1793" t="s">
        <v>118</v>
      </c>
      <c r="AP1793">
        <v>-17</v>
      </c>
      <c r="AQ1793">
        <v>-119</v>
      </c>
      <c r="AR1793">
        <v>-384</v>
      </c>
      <c r="AZ1793">
        <v>1200</v>
      </c>
      <c r="BA1793">
        <v>1</v>
      </c>
      <c r="BB1793" t="str">
        <f t="shared" si="134"/>
        <v xml:space="preserve">N35DC   </v>
      </c>
      <c r="BC1793">
        <v>1</v>
      </c>
      <c r="BE1793">
        <v>0</v>
      </c>
      <c r="BF1793">
        <v>0</v>
      </c>
      <c r="BG1793">
        <v>0</v>
      </c>
      <c r="BH1793">
        <v>875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>"17:52:41.264"</f>
        <v>17:52:41.264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5</v>
      </c>
      <c r="CP1793" t="s">
        <v>119</v>
      </c>
      <c r="CQ1793">
        <v>341</v>
      </c>
      <c r="CR1793">
        <v>0</v>
      </c>
      <c r="CW1793">
        <v>195467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"10/21/2020 17:52:33.322"</f>
        <v>10/21/2020 17:52:33.322</v>
      </c>
      <c r="C1794" t="str">
        <f t="shared" si="133"/>
        <v>FFDFD3C0</v>
      </c>
      <c r="D1794" t="s">
        <v>113</v>
      </c>
      <c r="E1794">
        <v>4</v>
      </c>
      <c r="H1794">
        <v>162</v>
      </c>
      <c r="I1794" t="s">
        <v>114</v>
      </c>
      <c r="J1794" t="s">
        <v>115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"17:52:41.258"</f>
        <v>17:52:41.258</v>
      </c>
      <c r="T1794" t="str">
        <f>"17:52:40.858"</f>
        <v>17:52:40.858</v>
      </c>
      <c r="U1794" t="str">
        <f t="shared" ref="U1794:U1857" si="136">"A3E2C2"</f>
        <v>A3E2C2</v>
      </c>
      <c r="V1794">
        <v>0</v>
      </c>
      <c r="W1794">
        <v>0</v>
      </c>
      <c r="X1794">
        <v>1</v>
      </c>
      <c r="Z1794">
        <v>0</v>
      </c>
      <c r="AA1794">
        <v>10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1</v>
      </c>
      <c r="AH1794">
        <v>0</v>
      </c>
      <c r="AI1794" t="s">
        <v>788</v>
      </c>
      <c r="AJ1794">
        <v>30.33175</v>
      </c>
      <c r="AK1794" t="s">
        <v>789</v>
      </c>
      <c r="AL1794">
        <v>-89.835741999999996</v>
      </c>
      <c r="AM1794">
        <v>100</v>
      </c>
      <c r="AN1794">
        <v>800</v>
      </c>
      <c r="AO1794" t="s">
        <v>118</v>
      </c>
      <c r="AP1794">
        <v>-17</v>
      </c>
      <c r="AQ1794">
        <v>-119</v>
      </c>
      <c r="AR1794">
        <v>-384</v>
      </c>
      <c r="AZ1794">
        <v>1200</v>
      </c>
      <c r="BA1794">
        <v>1</v>
      </c>
      <c r="BB1794" t="str">
        <f t="shared" si="134"/>
        <v xml:space="preserve">N35DC   </v>
      </c>
      <c r="BC1794">
        <v>1</v>
      </c>
      <c r="BE1794">
        <v>0</v>
      </c>
      <c r="BF1794">
        <v>0</v>
      </c>
      <c r="BG1794">
        <v>0</v>
      </c>
      <c r="BH1794">
        <v>875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>"17:52:41.264"</f>
        <v>17:52:41.264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5</v>
      </c>
      <c r="CP1794" t="s">
        <v>119</v>
      </c>
      <c r="CQ1794">
        <v>341</v>
      </c>
      <c r="CR1794">
        <v>0</v>
      </c>
      <c r="CW1794">
        <v>195467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"10/21/2020 17:52:36.529"</f>
        <v>10/21/2020 17:52:36.529</v>
      </c>
      <c r="C1795" t="str">
        <f t="shared" si="133"/>
        <v>FFDFD3C0</v>
      </c>
      <c r="D1795" t="s">
        <v>124</v>
      </c>
      <c r="E1795">
        <v>2</v>
      </c>
      <c r="H1795">
        <v>14</v>
      </c>
      <c r="I1795" t="s">
        <v>125</v>
      </c>
      <c r="J1795" t="s">
        <v>126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"17:52:44.469"</f>
        <v>17:52:44.469</v>
      </c>
      <c r="T1795" t="str">
        <f>"17:52:44.369"</f>
        <v>17:52:44.369</v>
      </c>
      <c r="U1795" t="str">
        <f t="shared" si="136"/>
        <v>A3E2C2</v>
      </c>
      <c r="V1795">
        <v>0</v>
      </c>
      <c r="W1795">
        <v>0</v>
      </c>
      <c r="X1795">
        <v>1</v>
      </c>
      <c r="Z1795">
        <v>0</v>
      </c>
      <c r="AA1795">
        <v>10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1</v>
      </c>
      <c r="AH1795">
        <v>0</v>
      </c>
      <c r="AI1795" t="s">
        <v>790</v>
      </c>
      <c r="AJ1795">
        <v>30.330012</v>
      </c>
      <c r="AK1795" t="s">
        <v>791</v>
      </c>
      <c r="AL1795">
        <v>-89.836062999999996</v>
      </c>
      <c r="AM1795">
        <v>100</v>
      </c>
      <c r="AN1795">
        <v>800</v>
      </c>
      <c r="AO1795" t="s">
        <v>118</v>
      </c>
      <c r="AP1795">
        <v>-17</v>
      </c>
      <c r="AQ1795">
        <v>-118</v>
      </c>
      <c r="AR1795">
        <v>-64</v>
      </c>
      <c r="AZ1795">
        <v>1200</v>
      </c>
      <c r="BA1795">
        <v>1</v>
      </c>
      <c r="BB1795" t="str">
        <f t="shared" si="134"/>
        <v xml:space="preserve">N35DC   </v>
      </c>
      <c r="BC1795">
        <v>1</v>
      </c>
      <c r="BE1795">
        <v>0</v>
      </c>
      <c r="BF1795">
        <v>0</v>
      </c>
      <c r="BG1795">
        <v>0</v>
      </c>
      <c r="BH1795">
        <v>850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>"17:52:44.474"</f>
        <v>17:52:44.474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5</v>
      </c>
      <c r="CP1795" t="s">
        <v>119</v>
      </c>
      <c r="CQ1795">
        <v>341</v>
      </c>
      <c r="CR1795">
        <v>0</v>
      </c>
      <c r="CW1795">
        <v>197830</v>
      </c>
      <c r="CY1795">
        <v>1</v>
      </c>
      <c r="CZ1795">
        <v>0</v>
      </c>
      <c r="DA1795">
        <v>0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"10/21/2020 17:52:36.529"</f>
        <v>10/21/2020 17:52:36.529</v>
      </c>
      <c r="C1796" t="str">
        <f t="shared" si="133"/>
        <v>FFDFD3C0</v>
      </c>
      <c r="D1796" t="s">
        <v>113</v>
      </c>
      <c r="E1796">
        <v>4</v>
      </c>
      <c r="H1796">
        <v>162</v>
      </c>
      <c r="I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"17:52:44.469"</f>
        <v>17:52:44.469</v>
      </c>
      <c r="T1796" t="str">
        <f>"17:52:44.369"</f>
        <v>17:52:44.369</v>
      </c>
      <c r="U1796" t="str">
        <f t="shared" si="136"/>
        <v>A3E2C2</v>
      </c>
      <c r="V1796">
        <v>0</v>
      </c>
      <c r="W1796">
        <v>0</v>
      </c>
      <c r="X1796">
        <v>1</v>
      </c>
      <c r="Z1796">
        <v>0</v>
      </c>
      <c r="AA1796">
        <v>10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1</v>
      </c>
      <c r="AH1796">
        <v>0</v>
      </c>
      <c r="AI1796" t="s">
        <v>790</v>
      </c>
      <c r="AJ1796">
        <v>30.330012</v>
      </c>
      <c r="AK1796" t="s">
        <v>791</v>
      </c>
      <c r="AL1796">
        <v>-89.836062999999996</v>
      </c>
      <c r="AM1796">
        <v>100</v>
      </c>
      <c r="AN1796">
        <v>800</v>
      </c>
      <c r="AO1796" t="s">
        <v>118</v>
      </c>
      <c r="AP1796">
        <v>-17</v>
      </c>
      <c r="AQ1796">
        <v>-118</v>
      </c>
      <c r="AR1796">
        <v>-64</v>
      </c>
      <c r="AZ1796">
        <v>1200</v>
      </c>
      <c r="BA1796">
        <v>1</v>
      </c>
      <c r="BB1796" t="str">
        <f t="shared" si="134"/>
        <v xml:space="preserve">N35DC   </v>
      </c>
      <c r="BC1796">
        <v>1</v>
      </c>
      <c r="BE1796">
        <v>0</v>
      </c>
      <c r="BF1796">
        <v>0</v>
      </c>
      <c r="BG1796">
        <v>0</v>
      </c>
      <c r="BH1796">
        <v>850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>"17:52:44.474"</f>
        <v>17:52:44.474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5</v>
      </c>
      <c r="CP1796" t="s">
        <v>119</v>
      </c>
      <c r="CQ1796">
        <v>341</v>
      </c>
      <c r="CR1796">
        <v>0</v>
      </c>
      <c r="CW1796">
        <v>197830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"10/21/2020 17:52:36.529"</f>
        <v>10/21/2020 17:52:36.529</v>
      </c>
      <c r="C1797" t="str">
        <f t="shared" si="133"/>
        <v>FFDFD3C0</v>
      </c>
      <c r="D1797" t="s">
        <v>133</v>
      </c>
      <c r="E1797">
        <v>1</v>
      </c>
      <c r="F1797">
        <v>1001</v>
      </c>
      <c r="G1797" t="s">
        <v>114</v>
      </c>
      <c r="J1797" t="s">
        <v>134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"17:52:44.469"</f>
        <v>17:52:44.469</v>
      </c>
      <c r="T1797" t="str">
        <f>"17:52:44.369"</f>
        <v>17:52:44.369</v>
      </c>
      <c r="U1797" t="str">
        <f t="shared" si="136"/>
        <v>A3E2C2</v>
      </c>
      <c r="V1797">
        <v>0</v>
      </c>
      <c r="W1797">
        <v>0</v>
      </c>
      <c r="X1797">
        <v>1</v>
      </c>
      <c r="Z1797">
        <v>0</v>
      </c>
      <c r="AA1797">
        <v>10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1</v>
      </c>
      <c r="AH1797">
        <v>0</v>
      </c>
      <c r="AI1797" t="s">
        <v>790</v>
      </c>
      <c r="AJ1797">
        <v>30.330012</v>
      </c>
      <c r="AK1797" t="s">
        <v>791</v>
      </c>
      <c r="AL1797">
        <v>-89.836062999999996</v>
      </c>
      <c r="AM1797">
        <v>100</v>
      </c>
      <c r="AN1797">
        <v>800</v>
      </c>
      <c r="AO1797" t="s">
        <v>118</v>
      </c>
      <c r="AP1797">
        <v>-17</v>
      </c>
      <c r="AQ1797">
        <v>-118</v>
      </c>
      <c r="AR1797">
        <v>-64</v>
      </c>
      <c r="AZ1797">
        <v>1200</v>
      </c>
      <c r="BA1797">
        <v>1</v>
      </c>
      <c r="BB1797" t="str">
        <f t="shared" si="134"/>
        <v xml:space="preserve">N35DC   </v>
      </c>
      <c r="BC1797">
        <v>1</v>
      </c>
      <c r="BE1797">
        <v>0</v>
      </c>
      <c r="BF1797">
        <v>0</v>
      </c>
      <c r="BG1797">
        <v>0</v>
      </c>
      <c r="BH1797">
        <v>850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>"17:52:44.474"</f>
        <v>17:52:44.474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5</v>
      </c>
      <c r="CP1797" t="s">
        <v>119</v>
      </c>
      <c r="CQ1797">
        <v>341</v>
      </c>
      <c r="CR1797">
        <v>0</v>
      </c>
      <c r="CW1797">
        <v>197830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"10/21/2020 17:52:36.529"</f>
        <v>10/21/2020 17:52:36.529</v>
      </c>
      <c r="C1798" t="str">
        <f t="shared" si="133"/>
        <v>FFDFD3C0</v>
      </c>
      <c r="D1798" t="s">
        <v>128</v>
      </c>
      <c r="E1798">
        <v>9</v>
      </c>
      <c r="H1798">
        <v>257</v>
      </c>
      <c r="I1798" t="s">
        <v>129</v>
      </c>
      <c r="J1798" t="s">
        <v>126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"17:52:44.469"</f>
        <v>17:52:44.469</v>
      </c>
      <c r="T1798" t="str">
        <f>"17:52:44.369"</f>
        <v>17:52:44.369</v>
      </c>
      <c r="U1798" t="str">
        <f t="shared" si="136"/>
        <v>A3E2C2</v>
      </c>
      <c r="V1798">
        <v>0</v>
      </c>
      <c r="W1798">
        <v>0</v>
      </c>
      <c r="X1798">
        <v>1</v>
      </c>
      <c r="Z1798">
        <v>0</v>
      </c>
      <c r="AA1798">
        <v>10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1</v>
      </c>
      <c r="AH1798">
        <v>0</v>
      </c>
      <c r="AI1798" t="s">
        <v>790</v>
      </c>
      <c r="AJ1798">
        <v>30.330012</v>
      </c>
      <c r="AK1798" t="s">
        <v>791</v>
      </c>
      <c r="AL1798">
        <v>-89.836062999999996</v>
      </c>
      <c r="AM1798">
        <v>100</v>
      </c>
      <c r="AN1798">
        <v>800</v>
      </c>
      <c r="AO1798" t="s">
        <v>118</v>
      </c>
      <c r="AP1798">
        <v>-17</v>
      </c>
      <c r="AQ1798">
        <v>-118</v>
      </c>
      <c r="AR1798">
        <v>-64</v>
      </c>
      <c r="AZ1798">
        <v>1200</v>
      </c>
      <c r="BA1798">
        <v>1</v>
      </c>
      <c r="BB1798" t="str">
        <f t="shared" si="134"/>
        <v xml:space="preserve">N35DC   </v>
      </c>
      <c r="BC1798">
        <v>1</v>
      </c>
      <c r="BE1798">
        <v>0</v>
      </c>
      <c r="BF1798">
        <v>0</v>
      </c>
      <c r="BG1798">
        <v>0</v>
      </c>
      <c r="BH1798">
        <v>850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>"17:52:44.474"</f>
        <v>17:52:44.474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5</v>
      </c>
      <c r="CP1798" t="s">
        <v>119</v>
      </c>
      <c r="CQ1798">
        <v>341</v>
      </c>
      <c r="CR1798">
        <v>0</v>
      </c>
      <c r="CW1798">
        <v>197830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"10/21/2020 17:52:36.529"</f>
        <v>10/21/2020 17:52:36.529</v>
      </c>
      <c r="C1799" t="str">
        <f t="shared" si="133"/>
        <v>FFDFD3C0</v>
      </c>
      <c r="D1799" t="s">
        <v>130</v>
      </c>
      <c r="E1799">
        <v>3</v>
      </c>
      <c r="F1799">
        <v>2003</v>
      </c>
      <c r="G1799" t="s">
        <v>131</v>
      </c>
      <c r="J1799" t="s">
        <v>132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"17:52:44.469"</f>
        <v>17:52:44.469</v>
      </c>
      <c r="T1799" t="str">
        <f>"17:52:44.369"</f>
        <v>17:52:44.369</v>
      </c>
      <c r="U1799" t="str">
        <f t="shared" si="136"/>
        <v>A3E2C2</v>
      </c>
      <c r="V1799">
        <v>0</v>
      </c>
      <c r="W1799">
        <v>0</v>
      </c>
      <c r="X1799">
        <v>1</v>
      </c>
      <c r="Z1799">
        <v>0</v>
      </c>
      <c r="AA1799">
        <v>10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1</v>
      </c>
      <c r="AH1799">
        <v>0</v>
      </c>
      <c r="AI1799" t="s">
        <v>790</v>
      </c>
      <c r="AJ1799">
        <v>30.330012</v>
      </c>
      <c r="AK1799" t="s">
        <v>791</v>
      </c>
      <c r="AL1799">
        <v>-89.836062999999996</v>
      </c>
      <c r="AM1799">
        <v>100</v>
      </c>
      <c r="AN1799">
        <v>800</v>
      </c>
      <c r="AO1799" t="s">
        <v>118</v>
      </c>
      <c r="AP1799">
        <v>-17</v>
      </c>
      <c r="AQ1799">
        <v>-118</v>
      </c>
      <c r="AR1799">
        <v>-64</v>
      </c>
      <c r="AZ1799">
        <v>1200</v>
      </c>
      <c r="BA1799">
        <v>1</v>
      </c>
      <c r="BB1799" t="str">
        <f t="shared" si="134"/>
        <v xml:space="preserve">N35DC   </v>
      </c>
      <c r="BC1799">
        <v>1</v>
      </c>
      <c r="BE1799">
        <v>0</v>
      </c>
      <c r="BF1799">
        <v>0</v>
      </c>
      <c r="BG1799">
        <v>0</v>
      </c>
      <c r="BH1799">
        <v>850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>"17:52:44.474"</f>
        <v>17:52:44.474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5</v>
      </c>
      <c r="CP1799" t="s">
        <v>119</v>
      </c>
      <c r="CQ1799">
        <v>341</v>
      </c>
      <c r="CR1799">
        <v>0</v>
      </c>
      <c r="CW1799">
        <v>197830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"10/21/2020 17:52:37.543"</f>
        <v>10/21/2020 17:52:37.543</v>
      </c>
      <c r="C1800" t="str">
        <f t="shared" si="133"/>
        <v>FFDFD3C0</v>
      </c>
      <c r="D1800" t="s">
        <v>113</v>
      </c>
      <c r="E1800">
        <v>4</v>
      </c>
      <c r="H1800">
        <v>162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"17:52:45.477"</f>
        <v>17:52:45.477</v>
      </c>
      <c r="T1800" t="str">
        <f>"17:52:45.377"</f>
        <v>17:52:45.377</v>
      </c>
      <c r="U1800" t="str">
        <f t="shared" si="136"/>
        <v>A3E2C2</v>
      </c>
      <c r="V1800">
        <v>0</v>
      </c>
      <c r="W1800">
        <v>0</v>
      </c>
      <c r="X1800">
        <v>1</v>
      </c>
      <c r="Z1800">
        <v>0</v>
      </c>
      <c r="AA1800">
        <v>10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1</v>
      </c>
      <c r="AH1800">
        <v>0</v>
      </c>
      <c r="AI1800" t="s">
        <v>792</v>
      </c>
      <c r="AJ1800">
        <v>30.329432000000001</v>
      </c>
      <c r="AK1800" t="s">
        <v>793</v>
      </c>
      <c r="AL1800">
        <v>-89.836149000000006</v>
      </c>
      <c r="AM1800">
        <v>100</v>
      </c>
      <c r="AN1800">
        <v>800</v>
      </c>
      <c r="AO1800" t="s">
        <v>118</v>
      </c>
      <c r="AP1800">
        <v>-12</v>
      </c>
      <c r="AQ1800">
        <v>-117</v>
      </c>
      <c r="AR1800">
        <v>256</v>
      </c>
      <c r="AZ1800">
        <v>1200</v>
      </c>
      <c r="BA1800">
        <v>1</v>
      </c>
      <c r="BB1800" t="str">
        <f t="shared" si="134"/>
        <v xml:space="preserve">N35DC   </v>
      </c>
      <c r="BC1800">
        <v>1</v>
      </c>
      <c r="BE1800">
        <v>0</v>
      </c>
      <c r="BF1800">
        <v>0</v>
      </c>
      <c r="BG1800">
        <v>0</v>
      </c>
      <c r="BH1800">
        <v>875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>"17:52:45.479"</f>
        <v>17:52:45.479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4</v>
      </c>
      <c r="CP1800" t="s">
        <v>119</v>
      </c>
      <c r="CQ1800">
        <v>341</v>
      </c>
      <c r="CR1800">
        <v>0</v>
      </c>
      <c r="CW1800">
        <v>198608</v>
      </c>
      <c r="CY1800">
        <v>1</v>
      </c>
      <c r="CZ1800">
        <v>0</v>
      </c>
      <c r="DA1800">
        <v>0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"10/21/2020 17:52:37.543"</f>
        <v>10/21/2020 17:52:37.543</v>
      </c>
      <c r="C1801" t="str">
        <f t="shared" si="133"/>
        <v>FFDFD3C0</v>
      </c>
      <c r="D1801" t="s">
        <v>133</v>
      </c>
      <c r="E1801">
        <v>1</v>
      </c>
      <c r="F1801">
        <v>1001</v>
      </c>
      <c r="G1801" t="s">
        <v>114</v>
      </c>
      <c r="J1801" t="s">
        <v>134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"17:52:45.477"</f>
        <v>17:52:45.477</v>
      </c>
      <c r="T1801" t="str">
        <f>"17:52:45.377"</f>
        <v>17:52:45.377</v>
      </c>
      <c r="U1801" t="str">
        <f t="shared" si="136"/>
        <v>A3E2C2</v>
      </c>
      <c r="V1801">
        <v>0</v>
      </c>
      <c r="W1801">
        <v>0</v>
      </c>
      <c r="X1801">
        <v>1</v>
      </c>
      <c r="Z1801">
        <v>0</v>
      </c>
      <c r="AA1801">
        <v>10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1</v>
      </c>
      <c r="AH1801">
        <v>0</v>
      </c>
      <c r="AI1801" t="s">
        <v>792</v>
      </c>
      <c r="AJ1801">
        <v>30.329432000000001</v>
      </c>
      <c r="AK1801" t="s">
        <v>793</v>
      </c>
      <c r="AL1801">
        <v>-89.836149000000006</v>
      </c>
      <c r="AM1801">
        <v>100</v>
      </c>
      <c r="AN1801">
        <v>800</v>
      </c>
      <c r="AO1801" t="s">
        <v>118</v>
      </c>
      <c r="AP1801">
        <v>-12</v>
      </c>
      <c r="AQ1801">
        <v>-117</v>
      </c>
      <c r="AR1801">
        <v>256</v>
      </c>
      <c r="AZ1801">
        <v>1200</v>
      </c>
      <c r="BA1801">
        <v>1</v>
      </c>
      <c r="BB1801" t="str">
        <f t="shared" si="134"/>
        <v xml:space="preserve">N35DC   </v>
      </c>
      <c r="BC1801">
        <v>1</v>
      </c>
      <c r="BE1801">
        <v>0</v>
      </c>
      <c r="BF1801">
        <v>0</v>
      </c>
      <c r="BG1801">
        <v>0</v>
      </c>
      <c r="BH1801">
        <v>875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"17:52:45.479"</f>
        <v>17:52:45.479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4</v>
      </c>
      <c r="CP1801" t="s">
        <v>119</v>
      </c>
      <c r="CQ1801">
        <v>341</v>
      </c>
      <c r="CR1801">
        <v>0</v>
      </c>
      <c r="CW1801">
        <v>198608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"10/21/2020 17:52:37.543"</f>
        <v>10/21/2020 17:52:37.543</v>
      </c>
      <c r="C1802" t="str">
        <f t="shared" ref="C1802:C1865" si="137">"FFDFD3C0"</f>
        <v>FFDFD3C0</v>
      </c>
      <c r="D1802" t="s">
        <v>128</v>
      </c>
      <c r="E1802">
        <v>9</v>
      </c>
      <c r="H1802">
        <v>257</v>
      </c>
      <c r="I1802" t="s">
        <v>129</v>
      </c>
      <c r="J1802" t="s">
        <v>126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"17:52:45.477"</f>
        <v>17:52:45.477</v>
      </c>
      <c r="T1802" t="str">
        <f>"17:52:45.377"</f>
        <v>17:52:45.377</v>
      </c>
      <c r="U1802" t="str">
        <f t="shared" si="136"/>
        <v>A3E2C2</v>
      </c>
      <c r="V1802">
        <v>0</v>
      </c>
      <c r="W1802">
        <v>0</v>
      </c>
      <c r="X1802">
        <v>1</v>
      </c>
      <c r="Z1802">
        <v>0</v>
      </c>
      <c r="AA1802">
        <v>10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1</v>
      </c>
      <c r="AH1802">
        <v>0</v>
      </c>
      <c r="AI1802" t="s">
        <v>792</v>
      </c>
      <c r="AJ1802">
        <v>30.329432000000001</v>
      </c>
      <c r="AK1802" t="s">
        <v>793</v>
      </c>
      <c r="AL1802">
        <v>-89.836149000000006</v>
      </c>
      <c r="AM1802">
        <v>100</v>
      </c>
      <c r="AN1802">
        <v>800</v>
      </c>
      <c r="AO1802" t="s">
        <v>118</v>
      </c>
      <c r="AP1802">
        <v>-12</v>
      </c>
      <c r="AQ1802">
        <v>-117</v>
      </c>
      <c r="AR1802">
        <v>256</v>
      </c>
      <c r="AZ1802">
        <v>1200</v>
      </c>
      <c r="BA1802">
        <v>1</v>
      </c>
      <c r="BB1802" t="str">
        <f t="shared" ref="BB1802:BB1865" si="138">"N35DC   "</f>
        <v xml:space="preserve">N35DC   </v>
      </c>
      <c r="BC1802">
        <v>1</v>
      </c>
      <c r="BE1802">
        <v>0</v>
      </c>
      <c r="BF1802">
        <v>0</v>
      </c>
      <c r="BG1802">
        <v>0</v>
      </c>
      <c r="BH1802">
        <v>875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"17:52:45.479"</f>
        <v>17:52:45.479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4</v>
      </c>
      <c r="CP1802" t="s">
        <v>119</v>
      </c>
      <c r="CQ1802">
        <v>341</v>
      </c>
      <c r="CR1802">
        <v>0</v>
      </c>
      <c r="CW1802">
        <v>198608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"10/21/2020 17:52:37.543"</f>
        <v>10/21/2020 17:52:37.543</v>
      </c>
      <c r="C1803" t="str">
        <f t="shared" si="137"/>
        <v>FFDFD3C0</v>
      </c>
      <c r="D1803" t="s">
        <v>130</v>
      </c>
      <c r="E1803">
        <v>3</v>
      </c>
      <c r="F1803">
        <v>2003</v>
      </c>
      <c r="G1803" t="s">
        <v>131</v>
      </c>
      <c r="J1803" t="s">
        <v>132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"17:52:45.477"</f>
        <v>17:52:45.477</v>
      </c>
      <c r="T1803" t="str">
        <f>"17:52:45.377"</f>
        <v>17:52:45.377</v>
      </c>
      <c r="U1803" t="str">
        <f t="shared" si="136"/>
        <v>A3E2C2</v>
      </c>
      <c r="V1803">
        <v>0</v>
      </c>
      <c r="W1803">
        <v>0</v>
      </c>
      <c r="X1803">
        <v>1</v>
      </c>
      <c r="Z1803">
        <v>0</v>
      </c>
      <c r="AA1803">
        <v>10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1</v>
      </c>
      <c r="AH1803">
        <v>0</v>
      </c>
      <c r="AI1803" t="s">
        <v>792</v>
      </c>
      <c r="AJ1803">
        <v>30.329432000000001</v>
      </c>
      <c r="AK1803" t="s">
        <v>793</v>
      </c>
      <c r="AL1803">
        <v>-89.836149000000006</v>
      </c>
      <c r="AM1803">
        <v>100</v>
      </c>
      <c r="AN1803">
        <v>800</v>
      </c>
      <c r="AO1803" t="s">
        <v>118</v>
      </c>
      <c r="AP1803">
        <v>-12</v>
      </c>
      <c r="AQ1803">
        <v>-117</v>
      </c>
      <c r="AR1803">
        <v>256</v>
      </c>
      <c r="AZ1803">
        <v>1200</v>
      </c>
      <c r="BA1803">
        <v>1</v>
      </c>
      <c r="BB1803" t="str">
        <f t="shared" si="138"/>
        <v xml:space="preserve">N35DC   </v>
      </c>
      <c r="BC1803">
        <v>1</v>
      </c>
      <c r="BE1803">
        <v>0</v>
      </c>
      <c r="BF1803">
        <v>0</v>
      </c>
      <c r="BG1803">
        <v>0</v>
      </c>
      <c r="BH1803">
        <v>875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"17:52:45.479"</f>
        <v>17:52:45.479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4</v>
      </c>
      <c r="CP1803" t="s">
        <v>119</v>
      </c>
      <c r="CQ1803">
        <v>341</v>
      </c>
      <c r="CR1803">
        <v>0</v>
      </c>
      <c r="CW1803">
        <v>198608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"10/21/2020 17:52:37.543"</f>
        <v>10/21/2020 17:52:37.543</v>
      </c>
      <c r="C1804" t="str">
        <f t="shared" si="137"/>
        <v>FFDFD3C0</v>
      </c>
      <c r="D1804" t="s">
        <v>124</v>
      </c>
      <c r="E1804">
        <v>2</v>
      </c>
      <c r="H1804">
        <v>14</v>
      </c>
      <c r="I1804" t="s">
        <v>125</v>
      </c>
      <c r="J1804" t="s">
        <v>126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"17:52:45.477"</f>
        <v>17:52:45.477</v>
      </c>
      <c r="T1804" t="str">
        <f>"17:52:45.377"</f>
        <v>17:52:45.377</v>
      </c>
      <c r="U1804" t="str">
        <f t="shared" si="136"/>
        <v>A3E2C2</v>
      </c>
      <c r="V1804">
        <v>0</v>
      </c>
      <c r="W1804">
        <v>0</v>
      </c>
      <c r="X1804">
        <v>1</v>
      </c>
      <c r="Z1804">
        <v>0</v>
      </c>
      <c r="AA1804">
        <v>10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1</v>
      </c>
      <c r="AH1804">
        <v>0</v>
      </c>
      <c r="AI1804" t="s">
        <v>792</v>
      </c>
      <c r="AJ1804">
        <v>30.329432000000001</v>
      </c>
      <c r="AK1804" t="s">
        <v>793</v>
      </c>
      <c r="AL1804">
        <v>-89.836149000000006</v>
      </c>
      <c r="AM1804">
        <v>100</v>
      </c>
      <c r="AN1804">
        <v>800</v>
      </c>
      <c r="AO1804" t="s">
        <v>118</v>
      </c>
      <c r="AP1804">
        <v>-12</v>
      </c>
      <c r="AQ1804">
        <v>-117</v>
      </c>
      <c r="AR1804">
        <v>256</v>
      </c>
      <c r="AZ1804">
        <v>1200</v>
      </c>
      <c r="BA1804">
        <v>1</v>
      </c>
      <c r="BB1804" t="str">
        <f t="shared" si="138"/>
        <v xml:space="preserve">N35DC   </v>
      </c>
      <c r="BC1804">
        <v>1</v>
      </c>
      <c r="BE1804">
        <v>0</v>
      </c>
      <c r="BF1804">
        <v>0</v>
      </c>
      <c r="BG1804">
        <v>0</v>
      </c>
      <c r="BH1804">
        <v>875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"17:52:45.479"</f>
        <v>17:52:45.479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4</v>
      </c>
      <c r="CP1804" t="s">
        <v>119</v>
      </c>
      <c r="CQ1804">
        <v>341</v>
      </c>
      <c r="CR1804">
        <v>0</v>
      </c>
      <c r="CW1804">
        <v>198608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"10/21/2020 17:52:38.504"</f>
        <v>10/21/2020 17:52:38.504</v>
      </c>
      <c r="C1805" t="str">
        <f t="shared" si="137"/>
        <v>FFDFD3C0</v>
      </c>
      <c r="D1805" t="s">
        <v>113</v>
      </c>
      <c r="E1805">
        <v>4</v>
      </c>
      <c r="H1805">
        <v>162</v>
      </c>
      <c r="I1805" t="s">
        <v>114</v>
      </c>
      <c r="J1805" t="s">
        <v>115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"17:52:46.438"</f>
        <v>17:52:46.438</v>
      </c>
      <c r="T1805" t="str">
        <f>"17:52:45.938"</f>
        <v>17:52:45.938</v>
      </c>
      <c r="U1805" t="str">
        <f t="shared" si="136"/>
        <v>A3E2C2</v>
      </c>
      <c r="V1805">
        <v>0</v>
      </c>
      <c r="W1805">
        <v>0</v>
      </c>
      <c r="X1805">
        <v>1</v>
      </c>
      <c r="Z1805">
        <v>0</v>
      </c>
      <c r="AA1805">
        <v>10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1</v>
      </c>
      <c r="AH1805">
        <v>0</v>
      </c>
      <c r="AI1805" t="s">
        <v>794</v>
      </c>
      <c r="AJ1805">
        <v>30.328896</v>
      </c>
      <c r="AK1805" t="s">
        <v>795</v>
      </c>
      <c r="AL1805">
        <v>-89.836128000000002</v>
      </c>
      <c r="AM1805">
        <v>100</v>
      </c>
      <c r="AN1805">
        <v>800</v>
      </c>
      <c r="AO1805" t="s">
        <v>118</v>
      </c>
      <c r="AP1805">
        <v>-9</v>
      </c>
      <c r="AQ1805">
        <v>-116</v>
      </c>
      <c r="AR1805">
        <v>448</v>
      </c>
      <c r="AZ1805">
        <v>1200</v>
      </c>
      <c r="BA1805">
        <v>1</v>
      </c>
      <c r="BB1805" t="str">
        <f t="shared" si="138"/>
        <v xml:space="preserve">N35DC   </v>
      </c>
      <c r="BC1805">
        <v>1</v>
      </c>
      <c r="BE1805">
        <v>0</v>
      </c>
      <c r="BF1805">
        <v>0</v>
      </c>
      <c r="BG1805">
        <v>0</v>
      </c>
      <c r="BH1805">
        <v>875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"17:52:46.439"</f>
        <v>17:52:46.439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16</v>
      </c>
      <c r="CR1805">
        <v>0</v>
      </c>
      <c r="CW1805">
        <v>5853573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"10/21/2020 17:52:38.504"</f>
        <v>10/21/2020 17:52:38.504</v>
      </c>
      <c r="C1806" t="str">
        <f t="shared" si="137"/>
        <v>FFDFD3C0</v>
      </c>
      <c r="D1806" t="s">
        <v>133</v>
      </c>
      <c r="E1806">
        <v>1</v>
      </c>
      <c r="F1806">
        <v>1001</v>
      </c>
      <c r="G1806" t="s">
        <v>114</v>
      </c>
      <c r="J1806" t="s">
        <v>134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"17:52:46.438"</f>
        <v>17:52:46.438</v>
      </c>
      <c r="T1806" t="str">
        <f>"17:52:45.938"</f>
        <v>17:52:45.938</v>
      </c>
      <c r="U1806" t="str">
        <f t="shared" si="136"/>
        <v>A3E2C2</v>
      </c>
      <c r="V1806">
        <v>0</v>
      </c>
      <c r="W1806">
        <v>0</v>
      </c>
      <c r="X1806">
        <v>1</v>
      </c>
      <c r="Z1806">
        <v>0</v>
      </c>
      <c r="AA1806">
        <v>10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1</v>
      </c>
      <c r="AH1806">
        <v>0</v>
      </c>
      <c r="AI1806" t="s">
        <v>794</v>
      </c>
      <c r="AJ1806">
        <v>30.328896</v>
      </c>
      <c r="AK1806" t="s">
        <v>795</v>
      </c>
      <c r="AL1806">
        <v>-89.836128000000002</v>
      </c>
      <c r="AM1806">
        <v>100</v>
      </c>
      <c r="AN1806">
        <v>800</v>
      </c>
      <c r="AO1806" t="s">
        <v>118</v>
      </c>
      <c r="AP1806">
        <v>-9</v>
      </c>
      <c r="AQ1806">
        <v>-116</v>
      </c>
      <c r="AR1806">
        <v>448</v>
      </c>
      <c r="AZ1806">
        <v>1200</v>
      </c>
      <c r="BA1806">
        <v>1</v>
      </c>
      <c r="BB1806" t="str">
        <f t="shared" si="138"/>
        <v xml:space="preserve">N35DC   </v>
      </c>
      <c r="BC1806">
        <v>1</v>
      </c>
      <c r="BE1806">
        <v>0</v>
      </c>
      <c r="BF1806">
        <v>0</v>
      </c>
      <c r="BG1806">
        <v>0</v>
      </c>
      <c r="BH1806">
        <v>875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"17:52:46.439"</f>
        <v>17:52:46.439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16</v>
      </c>
      <c r="CR1806">
        <v>0</v>
      </c>
      <c r="CW1806">
        <v>5853573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"10/21/2020 17:52:38.504"</f>
        <v>10/21/2020 17:52:38.504</v>
      </c>
      <c r="C1807" t="str">
        <f t="shared" si="137"/>
        <v>FFDFD3C0</v>
      </c>
      <c r="D1807" t="s">
        <v>128</v>
      </c>
      <c r="E1807">
        <v>9</v>
      </c>
      <c r="H1807">
        <v>257</v>
      </c>
      <c r="I1807" t="s">
        <v>129</v>
      </c>
      <c r="J1807" t="s">
        <v>126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"17:52:46.438"</f>
        <v>17:52:46.438</v>
      </c>
      <c r="T1807" t="str">
        <f>"17:52:45.938"</f>
        <v>17:52:45.938</v>
      </c>
      <c r="U1807" t="str">
        <f t="shared" si="136"/>
        <v>A3E2C2</v>
      </c>
      <c r="V1807">
        <v>0</v>
      </c>
      <c r="W1807">
        <v>0</v>
      </c>
      <c r="X1807">
        <v>1</v>
      </c>
      <c r="Z1807">
        <v>0</v>
      </c>
      <c r="AA1807">
        <v>10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1</v>
      </c>
      <c r="AH1807">
        <v>0</v>
      </c>
      <c r="AI1807" t="s">
        <v>794</v>
      </c>
      <c r="AJ1807">
        <v>30.328896</v>
      </c>
      <c r="AK1807" t="s">
        <v>795</v>
      </c>
      <c r="AL1807">
        <v>-89.836128000000002</v>
      </c>
      <c r="AM1807">
        <v>100</v>
      </c>
      <c r="AN1807">
        <v>800</v>
      </c>
      <c r="AO1807" t="s">
        <v>118</v>
      </c>
      <c r="AP1807">
        <v>-9</v>
      </c>
      <c r="AQ1807">
        <v>-116</v>
      </c>
      <c r="AR1807">
        <v>448</v>
      </c>
      <c r="AZ1807">
        <v>1200</v>
      </c>
      <c r="BA1807">
        <v>1</v>
      </c>
      <c r="BB1807" t="str">
        <f t="shared" si="138"/>
        <v xml:space="preserve">N35DC   </v>
      </c>
      <c r="BC1807">
        <v>1</v>
      </c>
      <c r="BE1807">
        <v>0</v>
      </c>
      <c r="BF1807">
        <v>0</v>
      </c>
      <c r="BG1807">
        <v>0</v>
      </c>
      <c r="BH1807">
        <v>875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>"17:52:46.439"</f>
        <v>17:52:46.439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16</v>
      </c>
      <c r="CR1807">
        <v>0</v>
      </c>
      <c r="CW1807">
        <v>5853573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"10/21/2020 17:52:38.504"</f>
        <v>10/21/2020 17:52:38.504</v>
      </c>
      <c r="C1808" t="str">
        <f t="shared" si="137"/>
        <v>FFDFD3C0</v>
      </c>
      <c r="D1808" t="s">
        <v>130</v>
      </c>
      <c r="E1808">
        <v>3</v>
      </c>
      <c r="F1808">
        <v>2003</v>
      </c>
      <c r="G1808" t="s">
        <v>131</v>
      </c>
      <c r="J1808" t="s">
        <v>132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"17:52:46.438"</f>
        <v>17:52:46.438</v>
      </c>
      <c r="T1808" t="str">
        <f>"17:52:45.938"</f>
        <v>17:52:45.938</v>
      </c>
      <c r="U1808" t="str">
        <f t="shared" si="136"/>
        <v>A3E2C2</v>
      </c>
      <c r="V1808">
        <v>0</v>
      </c>
      <c r="W1808">
        <v>0</v>
      </c>
      <c r="X1808">
        <v>1</v>
      </c>
      <c r="Z1808">
        <v>0</v>
      </c>
      <c r="AA1808">
        <v>10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1</v>
      </c>
      <c r="AH1808">
        <v>0</v>
      </c>
      <c r="AI1808" t="s">
        <v>794</v>
      </c>
      <c r="AJ1808">
        <v>30.328896</v>
      </c>
      <c r="AK1808" t="s">
        <v>795</v>
      </c>
      <c r="AL1808">
        <v>-89.836128000000002</v>
      </c>
      <c r="AM1808">
        <v>100</v>
      </c>
      <c r="AN1808">
        <v>800</v>
      </c>
      <c r="AO1808" t="s">
        <v>118</v>
      </c>
      <c r="AP1808">
        <v>-9</v>
      </c>
      <c r="AQ1808">
        <v>-116</v>
      </c>
      <c r="AR1808">
        <v>448</v>
      </c>
      <c r="AZ1808">
        <v>1200</v>
      </c>
      <c r="BA1808">
        <v>1</v>
      </c>
      <c r="BB1808" t="str">
        <f t="shared" si="138"/>
        <v xml:space="preserve">N35DC   </v>
      </c>
      <c r="BC1808">
        <v>1</v>
      </c>
      <c r="BE1808">
        <v>0</v>
      </c>
      <c r="BF1808">
        <v>0</v>
      </c>
      <c r="BG1808">
        <v>0</v>
      </c>
      <c r="BH1808">
        <v>875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>"17:52:46.439"</f>
        <v>17:52:46.439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16</v>
      </c>
      <c r="CR1808">
        <v>0</v>
      </c>
      <c r="CW1808">
        <v>5853573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"10/21/2020 17:52:38.504"</f>
        <v>10/21/2020 17:52:38.504</v>
      </c>
      <c r="C1809" t="str">
        <f t="shared" si="137"/>
        <v>FFDFD3C0</v>
      </c>
      <c r="D1809" t="s">
        <v>124</v>
      </c>
      <c r="E1809">
        <v>2</v>
      </c>
      <c r="H1809">
        <v>14</v>
      </c>
      <c r="I1809" t="s">
        <v>125</v>
      </c>
      <c r="J1809" t="s">
        <v>126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"17:52:46.438"</f>
        <v>17:52:46.438</v>
      </c>
      <c r="T1809" t="str">
        <f>"17:52:45.938"</f>
        <v>17:52:45.938</v>
      </c>
      <c r="U1809" t="str">
        <f t="shared" si="136"/>
        <v>A3E2C2</v>
      </c>
      <c r="V1809">
        <v>0</v>
      </c>
      <c r="W1809">
        <v>0</v>
      </c>
      <c r="X1809">
        <v>1</v>
      </c>
      <c r="Z1809">
        <v>0</v>
      </c>
      <c r="AA1809">
        <v>10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1</v>
      </c>
      <c r="AH1809">
        <v>0</v>
      </c>
      <c r="AI1809" t="s">
        <v>794</v>
      </c>
      <c r="AJ1809">
        <v>30.328896</v>
      </c>
      <c r="AK1809" t="s">
        <v>795</v>
      </c>
      <c r="AL1809">
        <v>-89.836128000000002</v>
      </c>
      <c r="AM1809">
        <v>100</v>
      </c>
      <c r="AN1809">
        <v>800</v>
      </c>
      <c r="AO1809" t="s">
        <v>118</v>
      </c>
      <c r="AP1809">
        <v>-9</v>
      </c>
      <c r="AQ1809">
        <v>-116</v>
      </c>
      <c r="AR1809">
        <v>448</v>
      </c>
      <c r="AZ1809">
        <v>1200</v>
      </c>
      <c r="BA1809">
        <v>1</v>
      </c>
      <c r="BB1809" t="str">
        <f t="shared" si="138"/>
        <v xml:space="preserve">N35DC   </v>
      </c>
      <c r="BC1809">
        <v>1</v>
      </c>
      <c r="BE1809">
        <v>0</v>
      </c>
      <c r="BF1809">
        <v>0</v>
      </c>
      <c r="BG1809">
        <v>0</v>
      </c>
      <c r="BH1809">
        <v>875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>"17:52:46.439"</f>
        <v>17:52:46.439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16</v>
      </c>
      <c r="CR1809">
        <v>0</v>
      </c>
      <c r="CW1809">
        <v>5853573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"10/21/2020 17:52:41.610"</f>
        <v>10/21/2020 17:52:41.610</v>
      </c>
      <c r="C1810" t="str">
        <f t="shared" si="137"/>
        <v>FFDFD3C0</v>
      </c>
      <c r="D1810" t="s">
        <v>128</v>
      </c>
      <c r="E1810">
        <v>9</v>
      </c>
      <c r="H1810">
        <v>257</v>
      </c>
      <c r="I1810" t="s">
        <v>129</v>
      </c>
      <c r="J1810" t="s">
        <v>126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"17:52:49.539"</f>
        <v>17:52:49.539</v>
      </c>
      <c r="T1810" t="str">
        <f>"17:52:49.439"</f>
        <v>17:52:49.439</v>
      </c>
      <c r="U1810" t="str">
        <f t="shared" si="136"/>
        <v>A3E2C2</v>
      </c>
      <c r="V1810">
        <v>0</v>
      </c>
      <c r="W1810">
        <v>0</v>
      </c>
      <c r="X1810">
        <v>1</v>
      </c>
      <c r="Z1810">
        <v>0</v>
      </c>
      <c r="AA1810">
        <v>10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1</v>
      </c>
      <c r="AH1810">
        <v>0</v>
      </c>
      <c r="AI1810" t="s">
        <v>796</v>
      </c>
      <c r="AJ1810">
        <v>30.327286999999998</v>
      </c>
      <c r="AK1810" t="s">
        <v>793</v>
      </c>
      <c r="AL1810">
        <v>-89.836149000000006</v>
      </c>
      <c r="AM1810">
        <v>100</v>
      </c>
      <c r="AN1810">
        <v>900</v>
      </c>
      <c r="AO1810" t="s">
        <v>118</v>
      </c>
      <c r="AP1810">
        <v>5</v>
      </c>
      <c r="AQ1810">
        <v>-111</v>
      </c>
      <c r="AR1810">
        <v>512</v>
      </c>
      <c r="AZ1810">
        <v>1200</v>
      </c>
      <c r="BA1810">
        <v>1</v>
      </c>
      <c r="BB1810" t="str">
        <f t="shared" si="138"/>
        <v xml:space="preserve">N35DC   </v>
      </c>
      <c r="BC1810">
        <v>1</v>
      </c>
      <c r="BE1810">
        <v>0</v>
      </c>
      <c r="BF1810">
        <v>0</v>
      </c>
      <c r="BG1810">
        <v>0</v>
      </c>
      <c r="BH1810">
        <v>900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>"17:52:49.544"</f>
        <v>17:52:49.544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119</v>
      </c>
      <c r="CQ1810">
        <v>16</v>
      </c>
      <c r="CR1810">
        <v>0</v>
      </c>
      <c r="CW1810">
        <v>5855710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"10/21/2020 17:52:41.610"</f>
        <v>10/21/2020 17:52:41.610</v>
      </c>
      <c r="C1811" t="str">
        <f t="shared" si="137"/>
        <v>FFDFD3C0</v>
      </c>
      <c r="D1811" t="s">
        <v>130</v>
      </c>
      <c r="E1811">
        <v>3</v>
      </c>
      <c r="F1811">
        <v>2003</v>
      </c>
      <c r="G1811" t="s">
        <v>131</v>
      </c>
      <c r="J1811" t="s">
        <v>132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"17:52:49.539"</f>
        <v>17:52:49.539</v>
      </c>
      <c r="T1811" t="str">
        <f>"17:52:49.439"</f>
        <v>17:52:49.439</v>
      </c>
      <c r="U1811" t="str">
        <f t="shared" si="136"/>
        <v>A3E2C2</v>
      </c>
      <c r="V1811">
        <v>0</v>
      </c>
      <c r="W1811">
        <v>0</v>
      </c>
      <c r="X1811">
        <v>1</v>
      </c>
      <c r="Z1811">
        <v>0</v>
      </c>
      <c r="AA1811">
        <v>10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1</v>
      </c>
      <c r="AH1811">
        <v>0</v>
      </c>
      <c r="AI1811" t="s">
        <v>796</v>
      </c>
      <c r="AJ1811">
        <v>30.327286999999998</v>
      </c>
      <c r="AK1811" t="s">
        <v>793</v>
      </c>
      <c r="AL1811">
        <v>-89.836149000000006</v>
      </c>
      <c r="AM1811">
        <v>100</v>
      </c>
      <c r="AN1811">
        <v>900</v>
      </c>
      <c r="AO1811" t="s">
        <v>118</v>
      </c>
      <c r="AP1811">
        <v>5</v>
      </c>
      <c r="AQ1811">
        <v>-111</v>
      </c>
      <c r="AR1811">
        <v>512</v>
      </c>
      <c r="AZ1811">
        <v>1200</v>
      </c>
      <c r="BA1811">
        <v>1</v>
      </c>
      <c r="BB1811" t="str">
        <f t="shared" si="138"/>
        <v xml:space="preserve">N35DC   </v>
      </c>
      <c r="BC1811">
        <v>1</v>
      </c>
      <c r="BE1811">
        <v>0</v>
      </c>
      <c r="BF1811">
        <v>0</v>
      </c>
      <c r="BG1811">
        <v>0</v>
      </c>
      <c r="BH1811">
        <v>900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>"17:52:49.544"</f>
        <v>17:52:49.544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6</v>
      </c>
      <c r="CP1811" t="s">
        <v>119</v>
      </c>
      <c r="CQ1811">
        <v>16</v>
      </c>
      <c r="CR1811">
        <v>0</v>
      </c>
      <c r="CW1811">
        <v>5855710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"10/21/2020 17:52:41.610"</f>
        <v>10/21/2020 17:52:41.610</v>
      </c>
      <c r="C1812" t="str">
        <f t="shared" si="137"/>
        <v>FFDFD3C0</v>
      </c>
      <c r="D1812" t="s">
        <v>124</v>
      </c>
      <c r="E1812">
        <v>2</v>
      </c>
      <c r="H1812">
        <v>14</v>
      </c>
      <c r="I1812" t="s">
        <v>125</v>
      </c>
      <c r="J1812" t="s">
        <v>126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"17:52:49.539"</f>
        <v>17:52:49.539</v>
      </c>
      <c r="T1812" t="str">
        <f>"17:52:49.439"</f>
        <v>17:52:49.439</v>
      </c>
      <c r="U1812" t="str">
        <f t="shared" si="136"/>
        <v>A3E2C2</v>
      </c>
      <c r="V1812">
        <v>0</v>
      </c>
      <c r="W1812">
        <v>0</v>
      </c>
      <c r="X1812">
        <v>1</v>
      </c>
      <c r="Z1812">
        <v>0</v>
      </c>
      <c r="AA1812">
        <v>10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1</v>
      </c>
      <c r="AH1812">
        <v>0</v>
      </c>
      <c r="AI1812" t="s">
        <v>796</v>
      </c>
      <c r="AJ1812">
        <v>30.327286999999998</v>
      </c>
      <c r="AK1812" t="s">
        <v>793</v>
      </c>
      <c r="AL1812">
        <v>-89.836149000000006</v>
      </c>
      <c r="AM1812">
        <v>100</v>
      </c>
      <c r="AN1812">
        <v>900</v>
      </c>
      <c r="AO1812" t="s">
        <v>118</v>
      </c>
      <c r="AP1812">
        <v>5</v>
      </c>
      <c r="AQ1812">
        <v>-111</v>
      </c>
      <c r="AR1812">
        <v>512</v>
      </c>
      <c r="AZ1812">
        <v>1200</v>
      </c>
      <c r="BA1812">
        <v>1</v>
      </c>
      <c r="BB1812" t="str">
        <f t="shared" si="138"/>
        <v xml:space="preserve">N35DC   </v>
      </c>
      <c r="BC1812">
        <v>1</v>
      </c>
      <c r="BE1812">
        <v>0</v>
      </c>
      <c r="BF1812">
        <v>0</v>
      </c>
      <c r="BG1812">
        <v>0</v>
      </c>
      <c r="BH1812">
        <v>900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>"17:52:49.544"</f>
        <v>17:52:49.544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6</v>
      </c>
      <c r="CP1812" t="s">
        <v>119</v>
      </c>
      <c r="CQ1812">
        <v>16</v>
      </c>
      <c r="CR1812">
        <v>0</v>
      </c>
      <c r="CW1812">
        <v>5855710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"10/21/2020 17:52:41.610"</f>
        <v>10/21/2020 17:52:41.610</v>
      </c>
      <c r="C1813" t="str">
        <f t="shared" si="137"/>
        <v>FFDFD3C0</v>
      </c>
      <c r="D1813" t="s">
        <v>113</v>
      </c>
      <c r="E1813">
        <v>4</v>
      </c>
      <c r="H1813">
        <v>162</v>
      </c>
      <c r="I1813" t="s">
        <v>114</v>
      </c>
      <c r="J1813" t="s">
        <v>115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"17:52:49.539"</f>
        <v>17:52:49.539</v>
      </c>
      <c r="T1813" t="str">
        <f>"17:52:49.439"</f>
        <v>17:52:49.439</v>
      </c>
      <c r="U1813" t="str">
        <f t="shared" si="136"/>
        <v>A3E2C2</v>
      </c>
      <c r="V1813">
        <v>0</v>
      </c>
      <c r="W1813">
        <v>0</v>
      </c>
      <c r="X1813">
        <v>1</v>
      </c>
      <c r="Z1813">
        <v>0</v>
      </c>
      <c r="AA1813">
        <v>10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1</v>
      </c>
      <c r="AH1813">
        <v>0</v>
      </c>
      <c r="AI1813" t="s">
        <v>796</v>
      </c>
      <c r="AJ1813">
        <v>30.327286999999998</v>
      </c>
      <c r="AK1813" t="s">
        <v>793</v>
      </c>
      <c r="AL1813">
        <v>-89.836149000000006</v>
      </c>
      <c r="AM1813">
        <v>100</v>
      </c>
      <c r="AN1813">
        <v>900</v>
      </c>
      <c r="AO1813" t="s">
        <v>118</v>
      </c>
      <c r="AP1813">
        <v>5</v>
      </c>
      <c r="AQ1813">
        <v>-111</v>
      </c>
      <c r="AR1813">
        <v>512</v>
      </c>
      <c r="AZ1813">
        <v>1200</v>
      </c>
      <c r="BA1813">
        <v>1</v>
      </c>
      <c r="BB1813" t="str">
        <f t="shared" si="138"/>
        <v xml:space="preserve">N35DC   </v>
      </c>
      <c r="BC1813">
        <v>1</v>
      </c>
      <c r="BE1813">
        <v>0</v>
      </c>
      <c r="BF1813">
        <v>0</v>
      </c>
      <c r="BG1813">
        <v>0</v>
      </c>
      <c r="BH1813">
        <v>900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"17:52:49.544"</f>
        <v>17:52:49.544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16</v>
      </c>
      <c r="CR1813">
        <v>0</v>
      </c>
      <c r="CW1813">
        <v>5855710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"10/21/2020 17:52:41.610"</f>
        <v>10/21/2020 17:52:41.610</v>
      </c>
      <c r="C1814" t="str">
        <f t="shared" si="137"/>
        <v>FFDFD3C0</v>
      </c>
      <c r="D1814" t="s">
        <v>133</v>
      </c>
      <c r="E1814">
        <v>1</v>
      </c>
      <c r="F1814">
        <v>1001</v>
      </c>
      <c r="G1814" t="s">
        <v>114</v>
      </c>
      <c r="J1814" t="s">
        <v>134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"17:52:49.539"</f>
        <v>17:52:49.539</v>
      </c>
      <c r="T1814" t="str">
        <f>"17:52:49.439"</f>
        <v>17:52:49.439</v>
      </c>
      <c r="U1814" t="str">
        <f t="shared" si="136"/>
        <v>A3E2C2</v>
      </c>
      <c r="V1814">
        <v>0</v>
      </c>
      <c r="W1814">
        <v>0</v>
      </c>
      <c r="X1814">
        <v>1</v>
      </c>
      <c r="Z1814">
        <v>0</v>
      </c>
      <c r="AA1814">
        <v>10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1</v>
      </c>
      <c r="AH1814">
        <v>0</v>
      </c>
      <c r="AI1814" t="s">
        <v>796</v>
      </c>
      <c r="AJ1814">
        <v>30.327286999999998</v>
      </c>
      <c r="AK1814" t="s">
        <v>793</v>
      </c>
      <c r="AL1814">
        <v>-89.836149000000006</v>
      </c>
      <c r="AM1814">
        <v>100</v>
      </c>
      <c r="AN1814">
        <v>900</v>
      </c>
      <c r="AO1814" t="s">
        <v>118</v>
      </c>
      <c r="AP1814">
        <v>5</v>
      </c>
      <c r="AQ1814">
        <v>-111</v>
      </c>
      <c r="AR1814">
        <v>512</v>
      </c>
      <c r="AZ1814">
        <v>1200</v>
      </c>
      <c r="BA1814">
        <v>1</v>
      </c>
      <c r="BB1814" t="str">
        <f t="shared" si="138"/>
        <v xml:space="preserve">N35DC   </v>
      </c>
      <c r="BC1814">
        <v>1</v>
      </c>
      <c r="BE1814">
        <v>0</v>
      </c>
      <c r="BF1814">
        <v>0</v>
      </c>
      <c r="BG1814">
        <v>0</v>
      </c>
      <c r="BH1814">
        <v>900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"17:52:49.544"</f>
        <v>17:52:49.544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16</v>
      </c>
      <c r="CR1814">
        <v>0</v>
      </c>
      <c r="CW1814">
        <v>5855710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"10/21/2020 17:52:44.319"</f>
        <v>10/21/2020 17:52:44.319</v>
      </c>
      <c r="C1815" t="str">
        <f t="shared" si="137"/>
        <v>FFDFD3C0</v>
      </c>
      <c r="D1815" t="s">
        <v>133</v>
      </c>
      <c r="E1815">
        <v>1</v>
      </c>
      <c r="F1815">
        <v>1001</v>
      </c>
      <c r="G1815" t="s">
        <v>114</v>
      </c>
      <c r="J1815" t="s">
        <v>134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"17:52:52.242"</f>
        <v>17:52:52.242</v>
      </c>
      <c r="T1815" t="str">
        <f>"17:52:51.742"</f>
        <v>17:52:51.742</v>
      </c>
      <c r="U1815" t="str">
        <f t="shared" si="136"/>
        <v>A3E2C2</v>
      </c>
      <c r="V1815">
        <v>0</v>
      </c>
      <c r="W1815">
        <v>0</v>
      </c>
      <c r="X1815">
        <v>1</v>
      </c>
      <c r="Z1815">
        <v>0</v>
      </c>
      <c r="AA1815">
        <v>10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1</v>
      </c>
      <c r="AH1815">
        <v>0</v>
      </c>
      <c r="AI1815" t="s">
        <v>797</v>
      </c>
      <c r="AJ1815">
        <v>30.325935000000001</v>
      </c>
      <c r="AK1815" t="s">
        <v>798</v>
      </c>
      <c r="AL1815">
        <v>-89.83587</v>
      </c>
      <c r="AM1815">
        <v>100</v>
      </c>
      <c r="AN1815">
        <v>900</v>
      </c>
      <c r="AO1815" t="s">
        <v>118</v>
      </c>
      <c r="AP1815">
        <v>20</v>
      </c>
      <c r="AQ1815">
        <v>-106</v>
      </c>
      <c r="AR1815">
        <v>512</v>
      </c>
      <c r="AZ1815">
        <v>1200</v>
      </c>
      <c r="BA1815">
        <v>1</v>
      </c>
      <c r="BB1815" t="str">
        <f t="shared" si="138"/>
        <v xml:space="preserve">N35DC   </v>
      </c>
      <c r="BC1815">
        <v>1</v>
      </c>
      <c r="BE1815">
        <v>0</v>
      </c>
      <c r="BF1815">
        <v>0</v>
      </c>
      <c r="BG1815">
        <v>0</v>
      </c>
      <c r="BH1815">
        <v>925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"17:52:52.243"</f>
        <v>17:52:52.243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16</v>
      </c>
      <c r="CR1815">
        <v>0</v>
      </c>
      <c r="CW1815">
        <v>5857483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"10/21/2020 17:52:44.319"</f>
        <v>10/21/2020 17:52:44.319</v>
      </c>
      <c r="C1816" t="str">
        <f t="shared" si="137"/>
        <v>FFDFD3C0</v>
      </c>
      <c r="D1816" t="s">
        <v>113</v>
      </c>
      <c r="E1816">
        <v>4</v>
      </c>
      <c r="H1816">
        <v>162</v>
      </c>
      <c r="I1816" t="s">
        <v>114</v>
      </c>
      <c r="J1816" t="s">
        <v>115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"17:52:52.242"</f>
        <v>17:52:52.242</v>
      </c>
      <c r="T1816" t="str">
        <f>"17:52:51.742"</f>
        <v>17:52:51.742</v>
      </c>
      <c r="U1816" t="str">
        <f t="shared" si="136"/>
        <v>A3E2C2</v>
      </c>
      <c r="V1816">
        <v>0</v>
      </c>
      <c r="W1816">
        <v>0</v>
      </c>
      <c r="X1816">
        <v>1</v>
      </c>
      <c r="Z1816">
        <v>0</v>
      </c>
      <c r="AA1816">
        <v>10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1</v>
      </c>
      <c r="AH1816">
        <v>0</v>
      </c>
      <c r="AI1816" t="s">
        <v>797</v>
      </c>
      <c r="AJ1816">
        <v>30.325935000000001</v>
      </c>
      <c r="AK1816" t="s">
        <v>798</v>
      </c>
      <c r="AL1816">
        <v>-89.83587</v>
      </c>
      <c r="AM1816">
        <v>100</v>
      </c>
      <c r="AN1816">
        <v>900</v>
      </c>
      <c r="AO1816" t="s">
        <v>118</v>
      </c>
      <c r="AP1816">
        <v>20</v>
      </c>
      <c r="AQ1816">
        <v>-106</v>
      </c>
      <c r="AR1816">
        <v>512</v>
      </c>
      <c r="AZ1816">
        <v>1200</v>
      </c>
      <c r="BA1816">
        <v>1</v>
      </c>
      <c r="BB1816" t="str">
        <f t="shared" si="138"/>
        <v xml:space="preserve">N35DC   </v>
      </c>
      <c r="BC1816">
        <v>1</v>
      </c>
      <c r="BE1816">
        <v>0</v>
      </c>
      <c r="BF1816">
        <v>0</v>
      </c>
      <c r="BG1816">
        <v>0</v>
      </c>
      <c r="BH1816">
        <v>925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"17:52:52.243"</f>
        <v>17:52:52.243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119</v>
      </c>
      <c r="CQ1816">
        <v>16</v>
      </c>
      <c r="CR1816">
        <v>0</v>
      </c>
      <c r="CW1816">
        <v>5857483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"10/21/2020 17:52:44.319"</f>
        <v>10/21/2020 17:52:44.319</v>
      </c>
      <c r="C1817" t="str">
        <f t="shared" si="137"/>
        <v>FFDFD3C0</v>
      </c>
      <c r="D1817" t="s">
        <v>128</v>
      </c>
      <c r="E1817">
        <v>9</v>
      </c>
      <c r="H1817">
        <v>257</v>
      </c>
      <c r="I1817" t="s">
        <v>129</v>
      </c>
      <c r="J1817" t="s">
        <v>126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"17:52:52.242"</f>
        <v>17:52:52.242</v>
      </c>
      <c r="T1817" t="str">
        <f>"17:52:51.742"</f>
        <v>17:52:51.742</v>
      </c>
      <c r="U1817" t="str">
        <f t="shared" si="136"/>
        <v>A3E2C2</v>
      </c>
      <c r="V1817">
        <v>0</v>
      </c>
      <c r="W1817">
        <v>0</v>
      </c>
      <c r="X1817">
        <v>1</v>
      </c>
      <c r="Z1817">
        <v>0</v>
      </c>
      <c r="AA1817">
        <v>10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1</v>
      </c>
      <c r="AH1817">
        <v>0</v>
      </c>
      <c r="AI1817" t="s">
        <v>797</v>
      </c>
      <c r="AJ1817">
        <v>30.325935000000001</v>
      </c>
      <c r="AK1817" t="s">
        <v>798</v>
      </c>
      <c r="AL1817">
        <v>-89.83587</v>
      </c>
      <c r="AM1817">
        <v>100</v>
      </c>
      <c r="AN1817">
        <v>900</v>
      </c>
      <c r="AO1817" t="s">
        <v>118</v>
      </c>
      <c r="AP1817">
        <v>20</v>
      </c>
      <c r="AQ1817">
        <v>-106</v>
      </c>
      <c r="AR1817">
        <v>512</v>
      </c>
      <c r="AZ1817">
        <v>1200</v>
      </c>
      <c r="BA1817">
        <v>1</v>
      </c>
      <c r="BB1817" t="str">
        <f t="shared" si="138"/>
        <v xml:space="preserve">N35DC   </v>
      </c>
      <c r="BC1817">
        <v>1</v>
      </c>
      <c r="BE1817">
        <v>0</v>
      </c>
      <c r="BF1817">
        <v>0</v>
      </c>
      <c r="BG1817">
        <v>0</v>
      </c>
      <c r="BH1817">
        <v>925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"17:52:52.243"</f>
        <v>17:52:52.243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16</v>
      </c>
      <c r="CR1817">
        <v>0</v>
      </c>
      <c r="CW1817">
        <v>5857483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"10/21/2020 17:52:44.319"</f>
        <v>10/21/2020 17:52:44.319</v>
      </c>
      <c r="C1818" t="str">
        <f t="shared" si="137"/>
        <v>FFDFD3C0</v>
      </c>
      <c r="D1818" t="s">
        <v>130</v>
      </c>
      <c r="E1818">
        <v>3</v>
      </c>
      <c r="F1818">
        <v>2003</v>
      </c>
      <c r="G1818" t="s">
        <v>131</v>
      </c>
      <c r="J1818" t="s">
        <v>132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"17:52:52.242"</f>
        <v>17:52:52.242</v>
      </c>
      <c r="T1818" t="str">
        <f>"17:52:51.742"</f>
        <v>17:52:51.742</v>
      </c>
      <c r="U1818" t="str">
        <f t="shared" si="136"/>
        <v>A3E2C2</v>
      </c>
      <c r="V1818">
        <v>0</v>
      </c>
      <c r="W1818">
        <v>0</v>
      </c>
      <c r="X1818">
        <v>1</v>
      </c>
      <c r="Z1818">
        <v>0</v>
      </c>
      <c r="AA1818">
        <v>10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1</v>
      </c>
      <c r="AH1818">
        <v>0</v>
      </c>
      <c r="AI1818" t="s">
        <v>797</v>
      </c>
      <c r="AJ1818">
        <v>30.325935000000001</v>
      </c>
      <c r="AK1818" t="s">
        <v>798</v>
      </c>
      <c r="AL1818">
        <v>-89.83587</v>
      </c>
      <c r="AM1818">
        <v>100</v>
      </c>
      <c r="AN1818">
        <v>900</v>
      </c>
      <c r="AO1818" t="s">
        <v>118</v>
      </c>
      <c r="AP1818">
        <v>20</v>
      </c>
      <c r="AQ1818">
        <v>-106</v>
      </c>
      <c r="AR1818">
        <v>512</v>
      </c>
      <c r="AZ1818">
        <v>1200</v>
      </c>
      <c r="BA1818">
        <v>1</v>
      </c>
      <c r="BB1818" t="str">
        <f t="shared" si="138"/>
        <v xml:space="preserve">N35DC   </v>
      </c>
      <c r="BC1818">
        <v>1</v>
      </c>
      <c r="BE1818">
        <v>0</v>
      </c>
      <c r="BF1818">
        <v>0</v>
      </c>
      <c r="BG1818">
        <v>0</v>
      </c>
      <c r="BH1818">
        <v>925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"17:52:52.243"</f>
        <v>17:52:52.243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16</v>
      </c>
      <c r="CR1818">
        <v>0</v>
      </c>
      <c r="CW1818">
        <v>5857483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"10/21/2020 17:52:44.319"</f>
        <v>10/21/2020 17:52:44.319</v>
      </c>
      <c r="C1819" t="str">
        <f t="shared" si="137"/>
        <v>FFDFD3C0</v>
      </c>
      <c r="D1819" t="s">
        <v>124</v>
      </c>
      <c r="E1819">
        <v>2</v>
      </c>
      <c r="H1819">
        <v>14</v>
      </c>
      <c r="I1819" t="s">
        <v>125</v>
      </c>
      <c r="J1819" t="s">
        <v>126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"17:52:52.242"</f>
        <v>17:52:52.242</v>
      </c>
      <c r="T1819" t="str">
        <f>"17:52:51.742"</f>
        <v>17:52:51.742</v>
      </c>
      <c r="U1819" t="str">
        <f t="shared" si="136"/>
        <v>A3E2C2</v>
      </c>
      <c r="V1819">
        <v>0</v>
      </c>
      <c r="W1819">
        <v>0</v>
      </c>
      <c r="X1819">
        <v>1</v>
      </c>
      <c r="Z1819">
        <v>0</v>
      </c>
      <c r="AA1819">
        <v>10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1</v>
      </c>
      <c r="AH1819">
        <v>0</v>
      </c>
      <c r="AI1819" t="s">
        <v>797</v>
      </c>
      <c r="AJ1819">
        <v>30.325935000000001</v>
      </c>
      <c r="AK1819" t="s">
        <v>798</v>
      </c>
      <c r="AL1819">
        <v>-89.83587</v>
      </c>
      <c r="AM1819">
        <v>100</v>
      </c>
      <c r="AN1819">
        <v>900</v>
      </c>
      <c r="AO1819" t="s">
        <v>118</v>
      </c>
      <c r="AP1819">
        <v>20</v>
      </c>
      <c r="AQ1819">
        <v>-106</v>
      </c>
      <c r="AR1819">
        <v>512</v>
      </c>
      <c r="AZ1819">
        <v>1200</v>
      </c>
      <c r="BA1819">
        <v>1</v>
      </c>
      <c r="BB1819" t="str">
        <f t="shared" si="138"/>
        <v xml:space="preserve">N35DC   </v>
      </c>
      <c r="BC1819">
        <v>1</v>
      </c>
      <c r="BE1819">
        <v>0</v>
      </c>
      <c r="BF1819">
        <v>0</v>
      </c>
      <c r="BG1819">
        <v>0</v>
      </c>
      <c r="BH1819">
        <v>925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>"17:52:52.243"</f>
        <v>17:52:52.243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16</v>
      </c>
      <c r="CR1819">
        <v>0</v>
      </c>
      <c r="CW1819">
        <v>5857483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"10/21/2020 17:52:45.327"</f>
        <v>10/21/2020 17:52:45.327</v>
      </c>
      <c r="C1820" t="str">
        <f t="shared" si="137"/>
        <v>FFDFD3C0</v>
      </c>
      <c r="D1820" t="s">
        <v>133</v>
      </c>
      <c r="E1820">
        <v>1</v>
      </c>
      <c r="F1820">
        <v>1001</v>
      </c>
      <c r="G1820" t="s">
        <v>114</v>
      </c>
      <c r="J1820" t="s">
        <v>134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"17:52:53.242"</f>
        <v>17:52:53.242</v>
      </c>
      <c r="T1820" t="str">
        <f>"17:52:52.942"</f>
        <v>17:52:52.942</v>
      </c>
      <c r="U1820" t="str">
        <f t="shared" si="136"/>
        <v>A3E2C2</v>
      </c>
      <c r="V1820">
        <v>0</v>
      </c>
      <c r="W1820">
        <v>0</v>
      </c>
      <c r="X1820">
        <v>1</v>
      </c>
      <c r="Z1820">
        <v>0</v>
      </c>
      <c r="AA1820">
        <v>10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1</v>
      </c>
      <c r="AH1820">
        <v>0</v>
      </c>
      <c r="AI1820" t="s">
        <v>799</v>
      </c>
      <c r="AJ1820">
        <v>30.325462999999999</v>
      </c>
      <c r="AK1820" t="s">
        <v>789</v>
      </c>
      <c r="AL1820">
        <v>-89.835741999999996</v>
      </c>
      <c r="AM1820">
        <v>100</v>
      </c>
      <c r="AN1820">
        <v>900</v>
      </c>
      <c r="AO1820" t="s">
        <v>118</v>
      </c>
      <c r="AP1820">
        <v>28</v>
      </c>
      <c r="AQ1820">
        <v>-102</v>
      </c>
      <c r="AR1820">
        <v>512</v>
      </c>
      <c r="AZ1820">
        <v>1200</v>
      </c>
      <c r="BA1820">
        <v>1</v>
      </c>
      <c r="BB1820" t="str">
        <f t="shared" si="138"/>
        <v xml:space="preserve">N35DC   </v>
      </c>
      <c r="BC1820">
        <v>1</v>
      </c>
      <c r="BE1820">
        <v>0</v>
      </c>
      <c r="BF1820">
        <v>0</v>
      </c>
      <c r="BG1820">
        <v>0</v>
      </c>
      <c r="BH1820">
        <v>925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>"17:52:53.248"</f>
        <v>17:52:53.248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16</v>
      </c>
      <c r="CR1820">
        <v>0</v>
      </c>
      <c r="CW1820">
        <v>5858125</v>
      </c>
      <c r="CY1820">
        <v>1</v>
      </c>
      <c r="CZ1820">
        <v>0</v>
      </c>
      <c r="DA1820">
        <v>0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"10/21/2020 17:52:45.327"</f>
        <v>10/21/2020 17:52:45.327</v>
      </c>
      <c r="C1821" t="str">
        <f t="shared" si="137"/>
        <v>FFDFD3C0</v>
      </c>
      <c r="D1821" t="s">
        <v>113</v>
      </c>
      <c r="E1821">
        <v>4</v>
      </c>
      <c r="H1821">
        <v>162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"17:52:53.242"</f>
        <v>17:52:53.242</v>
      </c>
      <c r="T1821" t="str">
        <f>"17:52:52.942"</f>
        <v>17:52:52.942</v>
      </c>
      <c r="U1821" t="str">
        <f t="shared" si="136"/>
        <v>A3E2C2</v>
      </c>
      <c r="V1821">
        <v>0</v>
      </c>
      <c r="W1821">
        <v>0</v>
      </c>
      <c r="X1821">
        <v>1</v>
      </c>
      <c r="Z1821">
        <v>0</v>
      </c>
      <c r="AA1821">
        <v>10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1</v>
      </c>
      <c r="AH1821">
        <v>0</v>
      </c>
      <c r="AI1821" t="s">
        <v>799</v>
      </c>
      <c r="AJ1821">
        <v>30.325462999999999</v>
      </c>
      <c r="AK1821" t="s">
        <v>789</v>
      </c>
      <c r="AL1821">
        <v>-89.835741999999996</v>
      </c>
      <c r="AM1821">
        <v>100</v>
      </c>
      <c r="AN1821">
        <v>900</v>
      </c>
      <c r="AO1821" t="s">
        <v>118</v>
      </c>
      <c r="AP1821">
        <v>28</v>
      </c>
      <c r="AQ1821">
        <v>-102</v>
      </c>
      <c r="AR1821">
        <v>512</v>
      </c>
      <c r="AZ1821">
        <v>1200</v>
      </c>
      <c r="BA1821">
        <v>1</v>
      </c>
      <c r="BB1821" t="str">
        <f t="shared" si="138"/>
        <v xml:space="preserve">N35DC   </v>
      </c>
      <c r="BC1821">
        <v>1</v>
      </c>
      <c r="BE1821">
        <v>0</v>
      </c>
      <c r="BF1821">
        <v>0</v>
      </c>
      <c r="BG1821">
        <v>0</v>
      </c>
      <c r="BH1821">
        <v>925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>"17:52:53.248"</f>
        <v>17:52:53.248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16</v>
      </c>
      <c r="CR1821">
        <v>0</v>
      </c>
      <c r="CW1821">
        <v>5858125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"10/21/2020 17:52:45.327"</f>
        <v>10/21/2020 17:52:45.327</v>
      </c>
      <c r="C1822" t="str">
        <f t="shared" si="137"/>
        <v>FFDFD3C0</v>
      </c>
      <c r="D1822" t="s">
        <v>128</v>
      </c>
      <c r="E1822">
        <v>9</v>
      </c>
      <c r="H1822">
        <v>257</v>
      </c>
      <c r="I1822" t="s">
        <v>129</v>
      </c>
      <c r="J1822" t="s">
        <v>126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"17:52:53.242"</f>
        <v>17:52:53.242</v>
      </c>
      <c r="T1822" t="str">
        <f>"17:52:52.942"</f>
        <v>17:52:52.942</v>
      </c>
      <c r="U1822" t="str">
        <f t="shared" si="136"/>
        <v>A3E2C2</v>
      </c>
      <c r="V1822">
        <v>0</v>
      </c>
      <c r="W1822">
        <v>0</v>
      </c>
      <c r="X1822">
        <v>1</v>
      </c>
      <c r="Z1822">
        <v>0</v>
      </c>
      <c r="AA1822">
        <v>10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1</v>
      </c>
      <c r="AH1822">
        <v>0</v>
      </c>
      <c r="AI1822" t="s">
        <v>799</v>
      </c>
      <c r="AJ1822">
        <v>30.325462999999999</v>
      </c>
      <c r="AK1822" t="s">
        <v>789</v>
      </c>
      <c r="AL1822">
        <v>-89.835741999999996</v>
      </c>
      <c r="AM1822">
        <v>100</v>
      </c>
      <c r="AN1822">
        <v>900</v>
      </c>
      <c r="AO1822" t="s">
        <v>118</v>
      </c>
      <c r="AP1822">
        <v>28</v>
      </c>
      <c r="AQ1822">
        <v>-102</v>
      </c>
      <c r="AR1822">
        <v>512</v>
      </c>
      <c r="AZ1822">
        <v>1200</v>
      </c>
      <c r="BA1822">
        <v>1</v>
      </c>
      <c r="BB1822" t="str">
        <f t="shared" si="138"/>
        <v xml:space="preserve">N35DC   </v>
      </c>
      <c r="BC1822">
        <v>1</v>
      </c>
      <c r="BE1822">
        <v>0</v>
      </c>
      <c r="BF1822">
        <v>0</v>
      </c>
      <c r="BG1822">
        <v>0</v>
      </c>
      <c r="BH1822">
        <v>925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>"17:52:53.248"</f>
        <v>17:52:53.248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6</v>
      </c>
      <c r="CP1822" t="s">
        <v>119</v>
      </c>
      <c r="CQ1822">
        <v>16</v>
      </c>
      <c r="CR1822">
        <v>0</v>
      </c>
      <c r="CW1822">
        <v>5858125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"10/21/2020 17:52:45.327"</f>
        <v>10/21/2020 17:52:45.327</v>
      </c>
      <c r="C1823" t="str">
        <f t="shared" si="137"/>
        <v>FFDFD3C0</v>
      </c>
      <c r="D1823" t="s">
        <v>130</v>
      </c>
      <c r="E1823">
        <v>3</v>
      </c>
      <c r="F1823">
        <v>2003</v>
      </c>
      <c r="G1823" t="s">
        <v>131</v>
      </c>
      <c r="J1823" t="s">
        <v>132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"17:52:53.242"</f>
        <v>17:52:53.242</v>
      </c>
      <c r="T1823" t="str">
        <f>"17:52:52.942"</f>
        <v>17:52:52.942</v>
      </c>
      <c r="U1823" t="str">
        <f t="shared" si="136"/>
        <v>A3E2C2</v>
      </c>
      <c r="V1823">
        <v>0</v>
      </c>
      <c r="W1823">
        <v>0</v>
      </c>
      <c r="X1823">
        <v>1</v>
      </c>
      <c r="Z1823">
        <v>0</v>
      </c>
      <c r="AA1823">
        <v>10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1</v>
      </c>
      <c r="AH1823">
        <v>0</v>
      </c>
      <c r="AI1823" t="s">
        <v>799</v>
      </c>
      <c r="AJ1823">
        <v>30.325462999999999</v>
      </c>
      <c r="AK1823" t="s">
        <v>789</v>
      </c>
      <c r="AL1823">
        <v>-89.835741999999996</v>
      </c>
      <c r="AM1823">
        <v>100</v>
      </c>
      <c r="AN1823">
        <v>900</v>
      </c>
      <c r="AO1823" t="s">
        <v>118</v>
      </c>
      <c r="AP1823">
        <v>28</v>
      </c>
      <c r="AQ1823">
        <v>-102</v>
      </c>
      <c r="AR1823">
        <v>512</v>
      </c>
      <c r="AZ1823">
        <v>1200</v>
      </c>
      <c r="BA1823">
        <v>1</v>
      </c>
      <c r="BB1823" t="str">
        <f t="shared" si="138"/>
        <v xml:space="preserve">N35DC   </v>
      </c>
      <c r="BC1823">
        <v>1</v>
      </c>
      <c r="BE1823">
        <v>0</v>
      </c>
      <c r="BF1823">
        <v>0</v>
      </c>
      <c r="BG1823">
        <v>0</v>
      </c>
      <c r="BH1823">
        <v>925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>"17:52:53.248"</f>
        <v>17:52:53.248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16</v>
      </c>
      <c r="CR1823">
        <v>0</v>
      </c>
      <c r="CW1823">
        <v>5858125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"10/21/2020 17:52:45.327"</f>
        <v>10/21/2020 17:52:45.327</v>
      </c>
      <c r="C1824" t="str">
        <f t="shared" si="137"/>
        <v>FFDFD3C0</v>
      </c>
      <c r="D1824" t="s">
        <v>124</v>
      </c>
      <c r="E1824">
        <v>2</v>
      </c>
      <c r="H1824">
        <v>14</v>
      </c>
      <c r="I1824" t="s">
        <v>125</v>
      </c>
      <c r="J1824" t="s">
        <v>126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"17:52:53.242"</f>
        <v>17:52:53.242</v>
      </c>
      <c r="T1824" t="str">
        <f>"17:52:52.942"</f>
        <v>17:52:52.942</v>
      </c>
      <c r="U1824" t="str">
        <f t="shared" si="136"/>
        <v>A3E2C2</v>
      </c>
      <c r="V1824">
        <v>0</v>
      </c>
      <c r="W1824">
        <v>0</v>
      </c>
      <c r="X1824">
        <v>1</v>
      </c>
      <c r="Z1824">
        <v>0</v>
      </c>
      <c r="AA1824">
        <v>10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1</v>
      </c>
      <c r="AH1824">
        <v>0</v>
      </c>
      <c r="AI1824" t="s">
        <v>799</v>
      </c>
      <c r="AJ1824">
        <v>30.325462999999999</v>
      </c>
      <c r="AK1824" t="s">
        <v>789</v>
      </c>
      <c r="AL1824">
        <v>-89.835741999999996</v>
      </c>
      <c r="AM1824">
        <v>100</v>
      </c>
      <c r="AN1824">
        <v>900</v>
      </c>
      <c r="AO1824" t="s">
        <v>118</v>
      </c>
      <c r="AP1824">
        <v>28</v>
      </c>
      <c r="AQ1824">
        <v>-102</v>
      </c>
      <c r="AR1824">
        <v>512</v>
      </c>
      <c r="AZ1824">
        <v>1200</v>
      </c>
      <c r="BA1824">
        <v>1</v>
      </c>
      <c r="BB1824" t="str">
        <f t="shared" si="138"/>
        <v xml:space="preserve">N35DC   </v>
      </c>
      <c r="BC1824">
        <v>1</v>
      </c>
      <c r="BE1824">
        <v>0</v>
      </c>
      <c r="BF1824">
        <v>0</v>
      </c>
      <c r="BG1824">
        <v>0</v>
      </c>
      <c r="BH1824">
        <v>925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>"17:52:53.248"</f>
        <v>17:52:53.248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16</v>
      </c>
      <c r="CR1824">
        <v>0</v>
      </c>
      <c r="CW1824">
        <v>5858125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"10/21/2020 17:52:48.419"</f>
        <v>10/21/2020 17:52:48.419</v>
      </c>
      <c r="C1825" t="str">
        <f t="shared" si="137"/>
        <v>FFDFD3C0</v>
      </c>
      <c r="D1825" t="s">
        <v>113</v>
      </c>
      <c r="E1825">
        <v>4</v>
      </c>
      <c r="H1825">
        <v>162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ref="S1825:T1829" si="139">"17:52:56.352"</f>
        <v>17:52:56.352</v>
      </c>
      <c r="T1825" t="str">
        <f t="shared" si="139"/>
        <v>17:52:56.352</v>
      </c>
      <c r="U1825" t="str">
        <f t="shared" si="136"/>
        <v>A3E2C2</v>
      </c>
      <c r="V1825">
        <v>0</v>
      </c>
      <c r="W1825">
        <v>0</v>
      </c>
      <c r="X1825">
        <v>1</v>
      </c>
      <c r="Z1825">
        <v>0</v>
      </c>
      <c r="AA1825">
        <v>10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1</v>
      </c>
      <c r="AH1825">
        <v>0</v>
      </c>
      <c r="AI1825" t="s">
        <v>800</v>
      </c>
      <c r="AJ1825">
        <v>30.324131999999999</v>
      </c>
      <c r="AK1825" t="s">
        <v>780</v>
      </c>
      <c r="AL1825">
        <v>-89.835032999999996</v>
      </c>
      <c r="AM1825">
        <v>100</v>
      </c>
      <c r="AN1825">
        <v>900</v>
      </c>
      <c r="AO1825" t="s">
        <v>118</v>
      </c>
      <c r="AP1825">
        <v>51</v>
      </c>
      <c r="AQ1825">
        <v>-87</v>
      </c>
      <c r="AR1825">
        <v>-320</v>
      </c>
      <c r="AZ1825">
        <v>1200</v>
      </c>
      <c r="BA1825">
        <v>1</v>
      </c>
      <c r="BB1825" t="str">
        <f t="shared" si="138"/>
        <v xml:space="preserve">N35DC   </v>
      </c>
      <c r="BC1825">
        <v>1</v>
      </c>
      <c r="BE1825">
        <v>0</v>
      </c>
      <c r="BF1825">
        <v>0</v>
      </c>
      <c r="BG1825">
        <v>0</v>
      </c>
      <c r="BH1825">
        <v>925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"17:52:56.353"</f>
        <v>17:52:56.353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6</v>
      </c>
      <c r="CP1825" t="s">
        <v>119</v>
      </c>
      <c r="CQ1825">
        <v>16</v>
      </c>
      <c r="CR1825">
        <v>0</v>
      </c>
      <c r="CW1825">
        <v>5860228</v>
      </c>
      <c r="CY1825">
        <v>1</v>
      </c>
      <c r="CZ1825">
        <v>0</v>
      </c>
      <c r="DA1825">
        <v>0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"10/21/2020 17:52:48.419"</f>
        <v>10/21/2020 17:52:48.419</v>
      </c>
      <c r="C1826" t="str">
        <f t="shared" si="137"/>
        <v>FFDFD3C0</v>
      </c>
      <c r="D1826" t="s">
        <v>128</v>
      </c>
      <c r="E1826">
        <v>9</v>
      </c>
      <c r="H1826">
        <v>257</v>
      </c>
      <c r="I1826" t="s">
        <v>129</v>
      </c>
      <c r="J1826" t="s">
        <v>126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139"/>
        <v>17:52:56.352</v>
      </c>
      <c r="T1826" t="str">
        <f t="shared" si="139"/>
        <v>17:52:56.352</v>
      </c>
      <c r="U1826" t="str">
        <f t="shared" si="136"/>
        <v>A3E2C2</v>
      </c>
      <c r="V1826">
        <v>0</v>
      </c>
      <c r="W1826">
        <v>0</v>
      </c>
      <c r="X1826">
        <v>1</v>
      </c>
      <c r="Z1826">
        <v>0</v>
      </c>
      <c r="AA1826">
        <v>10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1</v>
      </c>
      <c r="AH1826">
        <v>0</v>
      </c>
      <c r="AI1826" t="s">
        <v>800</v>
      </c>
      <c r="AJ1826">
        <v>30.324131999999999</v>
      </c>
      <c r="AK1826" t="s">
        <v>780</v>
      </c>
      <c r="AL1826">
        <v>-89.835032999999996</v>
      </c>
      <c r="AM1826">
        <v>100</v>
      </c>
      <c r="AN1826">
        <v>900</v>
      </c>
      <c r="AO1826" t="s">
        <v>118</v>
      </c>
      <c r="AP1826">
        <v>51</v>
      </c>
      <c r="AQ1826">
        <v>-87</v>
      </c>
      <c r="AR1826">
        <v>-320</v>
      </c>
      <c r="AZ1826">
        <v>1200</v>
      </c>
      <c r="BA1826">
        <v>1</v>
      </c>
      <c r="BB1826" t="str">
        <f t="shared" si="138"/>
        <v xml:space="preserve">N35DC   </v>
      </c>
      <c r="BC1826">
        <v>1</v>
      </c>
      <c r="BE1826">
        <v>0</v>
      </c>
      <c r="BF1826">
        <v>0</v>
      </c>
      <c r="BG1826">
        <v>0</v>
      </c>
      <c r="BH1826">
        <v>925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"17:52:56.353"</f>
        <v>17:52:56.353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6</v>
      </c>
      <c r="CP1826" t="s">
        <v>119</v>
      </c>
      <c r="CQ1826">
        <v>16</v>
      </c>
      <c r="CR1826">
        <v>0</v>
      </c>
      <c r="CW1826">
        <v>5860228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"10/21/2020 17:52:48.419"</f>
        <v>10/21/2020 17:52:48.419</v>
      </c>
      <c r="C1827" t="str">
        <f t="shared" si="137"/>
        <v>FFDFD3C0</v>
      </c>
      <c r="D1827" t="s">
        <v>124</v>
      </c>
      <c r="E1827">
        <v>2</v>
      </c>
      <c r="H1827">
        <v>14</v>
      </c>
      <c r="I1827" t="s">
        <v>125</v>
      </c>
      <c r="J1827" t="s">
        <v>126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139"/>
        <v>17:52:56.352</v>
      </c>
      <c r="T1827" t="str">
        <f t="shared" si="139"/>
        <v>17:52:56.352</v>
      </c>
      <c r="U1827" t="str">
        <f t="shared" si="136"/>
        <v>A3E2C2</v>
      </c>
      <c r="V1827">
        <v>0</v>
      </c>
      <c r="W1827">
        <v>0</v>
      </c>
      <c r="X1827">
        <v>1</v>
      </c>
      <c r="Z1827">
        <v>0</v>
      </c>
      <c r="AA1827">
        <v>10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1</v>
      </c>
      <c r="AH1827">
        <v>0</v>
      </c>
      <c r="AI1827" t="s">
        <v>800</v>
      </c>
      <c r="AJ1827">
        <v>30.324131999999999</v>
      </c>
      <c r="AK1827" t="s">
        <v>780</v>
      </c>
      <c r="AL1827">
        <v>-89.835032999999996</v>
      </c>
      <c r="AM1827">
        <v>100</v>
      </c>
      <c r="AN1827">
        <v>900</v>
      </c>
      <c r="AO1827" t="s">
        <v>118</v>
      </c>
      <c r="AP1827">
        <v>51</v>
      </c>
      <c r="AQ1827">
        <v>-87</v>
      </c>
      <c r="AR1827">
        <v>-320</v>
      </c>
      <c r="AZ1827">
        <v>1200</v>
      </c>
      <c r="BA1827">
        <v>1</v>
      </c>
      <c r="BB1827" t="str">
        <f t="shared" si="138"/>
        <v xml:space="preserve">N35DC   </v>
      </c>
      <c r="BC1827">
        <v>1</v>
      </c>
      <c r="BE1827">
        <v>0</v>
      </c>
      <c r="BF1827">
        <v>0</v>
      </c>
      <c r="BG1827">
        <v>0</v>
      </c>
      <c r="BH1827">
        <v>925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"17:52:56.353"</f>
        <v>17:52:56.353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6</v>
      </c>
      <c r="CP1827" t="s">
        <v>119</v>
      </c>
      <c r="CQ1827">
        <v>16</v>
      </c>
      <c r="CR1827">
        <v>0</v>
      </c>
      <c r="CW1827">
        <v>5860228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"10/21/2020 17:52:48.419"</f>
        <v>10/21/2020 17:52:48.419</v>
      </c>
      <c r="C1828" t="str">
        <f t="shared" si="137"/>
        <v>FFDFD3C0</v>
      </c>
      <c r="D1828" t="s">
        <v>130</v>
      </c>
      <c r="E1828">
        <v>3</v>
      </c>
      <c r="F1828">
        <v>2003</v>
      </c>
      <c r="G1828" t="s">
        <v>131</v>
      </c>
      <c r="J1828" t="s">
        <v>132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139"/>
        <v>17:52:56.352</v>
      </c>
      <c r="T1828" t="str">
        <f t="shared" si="139"/>
        <v>17:52:56.352</v>
      </c>
      <c r="U1828" t="str">
        <f t="shared" si="136"/>
        <v>A3E2C2</v>
      </c>
      <c r="V1828">
        <v>0</v>
      </c>
      <c r="W1828">
        <v>0</v>
      </c>
      <c r="X1828">
        <v>1</v>
      </c>
      <c r="Z1828">
        <v>0</v>
      </c>
      <c r="AA1828">
        <v>10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1</v>
      </c>
      <c r="AH1828">
        <v>0</v>
      </c>
      <c r="AI1828" t="s">
        <v>800</v>
      </c>
      <c r="AJ1828">
        <v>30.324131999999999</v>
      </c>
      <c r="AK1828" t="s">
        <v>780</v>
      </c>
      <c r="AL1828">
        <v>-89.835032999999996</v>
      </c>
      <c r="AM1828">
        <v>100</v>
      </c>
      <c r="AN1828">
        <v>900</v>
      </c>
      <c r="AO1828" t="s">
        <v>118</v>
      </c>
      <c r="AP1828">
        <v>51</v>
      </c>
      <c r="AQ1828">
        <v>-87</v>
      </c>
      <c r="AR1828">
        <v>-320</v>
      </c>
      <c r="AZ1828">
        <v>1200</v>
      </c>
      <c r="BA1828">
        <v>1</v>
      </c>
      <c r="BB1828" t="str">
        <f t="shared" si="138"/>
        <v xml:space="preserve">N35DC   </v>
      </c>
      <c r="BC1828">
        <v>1</v>
      </c>
      <c r="BE1828">
        <v>0</v>
      </c>
      <c r="BF1828">
        <v>0</v>
      </c>
      <c r="BG1828">
        <v>0</v>
      </c>
      <c r="BH1828">
        <v>925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"17:52:56.353"</f>
        <v>17:52:56.353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6</v>
      </c>
      <c r="CP1828" t="s">
        <v>119</v>
      </c>
      <c r="CQ1828">
        <v>16</v>
      </c>
      <c r="CR1828">
        <v>0</v>
      </c>
      <c r="CW1828">
        <v>5860228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"10/21/2020 17:52:48.419"</f>
        <v>10/21/2020 17:52:48.419</v>
      </c>
      <c r="C1829" t="str">
        <f t="shared" si="137"/>
        <v>FFDFD3C0</v>
      </c>
      <c r="D1829" t="s">
        <v>133</v>
      </c>
      <c r="E1829">
        <v>1</v>
      </c>
      <c r="F1829">
        <v>1001</v>
      </c>
      <c r="G1829" t="s">
        <v>114</v>
      </c>
      <c r="J1829" t="s">
        <v>134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139"/>
        <v>17:52:56.352</v>
      </c>
      <c r="T1829" t="str">
        <f t="shared" si="139"/>
        <v>17:52:56.352</v>
      </c>
      <c r="U1829" t="str">
        <f t="shared" si="136"/>
        <v>A3E2C2</v>
      </c>
      <c r="V1829">
        <v>0</v>
      </c>
      <c r="W1829">
        <v>0</v>
      </c>
      <c r="X1829">
        <v>1</v>
      </c>
      <c r="Z1829">
        <v>0</v>
      </c>
      <c r="AA1829">
        <v>10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1</v>
      </c>
      <c r="AH1829">
        <v>0</v>
      </c>
      <c r="AI1829" t="s">
        <v>800</v>
      </c>
      <c r="AJ1829">
        <v>30.324131999999999</v>
      </c>
      <c r="AK1829" t="s">
        <v>780</v>
      </c>
      <c r="AL1829">
        <v>-89.835032999999996</v>
      </c>
      <c r="AM1829">
        <v>100</v>
      </c>
      <c r="AN1829">
        <v>900</v>
      </c>
      <c r="AO1829" t="s">
        <v>118</v>
      </c>
      <c r="AP1829">
        <v>51</v>
      </c>
      <c r="AQ1829">
        <v>-87</v>
      </c>
      <c r="AR1829">
        <v>-320</v>
      </c>
      <c r="AZ1829">
        <v>1200</v>
      </c>
      <c r="BA1829">
        <v>1</v>
      </c>
      <c r="BB1829" t="str">
        <f t="shared" si="138"/>
        <v xml:space="preserve">N35DC   </v>
      </c>
      <c r="BC1829">
        <v>1</v>
      </c>
      <c r="BE1829">
        <v>0</v>
      </c>
      <c r="BF1829">
        <v>0</v>
      </c>
      <c r="BG1829">
        <v>0</v>
      </c>
      <c r="BH1829">
        <v>925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"17:52:56.353"</f>
        <v>17:52:56.353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6</v>
      </c>
      <c r="CP1829" t="s">
        <v>119</v>
      </c>
      <c r="CQ1829">
        <v>16</v>
      </c>
      <c r="CR1829">
        <v>0</v>
      </c>
      <c r="CW1829">
        <v>5860228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"10/21/2020 17:52:49.428"</f>
        <v>10/21/2020 17:52:49.428</v>
      </c>
      <c r="C1830" t="str">
        <f t="shared" si="137"/>
        <v>FFDFD3C0</v>
      </c>
      <c r="D1830" t="s">
        <v>113</v>
      </c>
      <c r="E1830">
        <v>4</v>
      </c>
      <c r="H1830">
        <v>162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ref="S1830:T1834" si="140">"17:52:57.352"</f>
        <v>17:52:57.352</v>
      </c>
      <c r="T1830" t="str">
        <f t="shared" si="140"/>
        <v>17:52:57.352</v>
      </c>
      <c r="U1830" t="str">
        <f t="shared" si="136"/>
        <v>A3E2C2</v>
      </c>
      <c r="V1830">
        <v>0</v>
      </c>
      <c r="W1830">
        <v>0</v>
      </c>
      <c r="X1830">
        <v>1</v>
      </c>
      <c r="Z1830">
        <v>0</v>
      </c>
      <c r="AA1830">
        <v>10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1</v>
      </c>
      <c r="AH1830">
        <v>0</v>
      </c>
      <c r="AI1830" t="s">
        <v>801</v>
      </c>
      <c r="AJ1830">
        <v>30.323768000000001</v>
      </c>
      <c r="AK1830" t="s">
        <v>802</v>
      </c>
      <c r="AL1830">
        <v>-89.834711999999996</v>
      </c>
      <c r="AM1830">
        <v>100</v>
      </c>
      <c r="AN1830">
        <v>900</v>
      </c>
      <c r="AO1830" t="s">
        <v>118</v>
      </c>
      <c r="AP1830">
        <v>57</v>
      </c>
      <c r="AQ1830">
        <v>-81</v>
      </c>
      <c r="AR1830">
        <v>-640</v>
      </c>
      <c r="AZ1830">
        <v>1200</v>
      </c>
      <c r="BA1830">
        <v>1</v>
      </c>
      <c r="BB1830" t="str">
        <f t="shared" si="138"/>
        <v xml:space="preserve">N35DC   </v>
      </c>
      <c r="BC1830">
        <v>1</v>
      </c>
      <c r="BE1830">
        <v>0</v>
      </c>
      <c r="BF1830">
        <v>0</v>
      </c>
      <c r="BG1830">
        <v>0</v>
      </c>
      <c r="BH1830">
        <v>925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"17:52:57.358"</f>
        <v>17:52:57.358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6</v>
      </c>
      <c r="CP1830" t="s">
        <v>119</v>
      </c>
      <c r="CQ1830">
        <v>16</v>
      </c>
      <c r="CR1830">
        <v>0</v>
      </c>
      <c r="CW1830">
        <v>5860945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"10/21/2020 17:52:49.428"</f>
        <v>10/21/2020 17:52:49.428</v>
      </c>
      <c r="C1831" t="str">
        <f t="shared" si="137"/>
        <v>FFDFD3C0</v>
      </c>
      <c r="D1831" t="s">
        <v>128</v>
      </c>
      <c r="E1831">
        <v>9</v>
      </c>
      <c r="H1831">
        <v>257</v>
      </c>
      <c r="I1831" t="s">
        <v>129</v>
      </c>
      <c r="J1831" t="s">
        <v>126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140"/>
        <v>17:52:57.352</v>
      </c>
      <c r="T1831" t="str">
        <f t="shared" si="140"/>
        <v>17:52:57.352</v>
      </c>
      <c r="U1831" t="str">
        <f t="shared" si="136"/>
        <v>A3E2C2</v>
      </c>
      <c r="V1831">
        <v>0</v>
      </c>
      <c r="W1831">
        <v>0</v>
      </c>
      <c r="X1831">
        <v>1</v>
      </c>
      <c r="Z1831">
        <v>0</v>
      </c>
      <c r="AA1831">
        <v>10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1</v>
      </c>
      <c r="AH1831">
        <v>0</v>
      </c>
      <c r="AI1831" t="s">
        <v>801</v>
      </c>
      <c r="AJ1831">
        <v>30.323768000000001</v>
      </c>
      <c r="AK1831" t="s">
        <v>802</v>
      </c>
      <c r="AL1831">
        <v>-89.834711999999996</v>
      </c>
      <c r="AM1831">
        <v>100</v>
      </c>
      <c r="AN1831">
        <v>900</v>
      </c>
      <c r="AO1831" t="s">
        <v>118</v>
      </c>
      <c r="AP1831">
        <v>57</v>
      </c>
      <c r="AQ1831">
        <v>-81</v>
      </c>
      <c r="AR1831">
        <v>-640</v>
      </c>
      <c r="AZ1831">
        <v>1200</v>
      </c>
      <c r="BA1831">
        <v>1</v>
      </c>
      <c r="BB1831" t="str">
        <f t="shared" si="138"/>
        <v xml:space="preserve">N35DC   </v>
      </c>
      <c r="BC1831">
        <v>1</v>
      </c>
      <c r="BE1831">
        <v>0</v>
      </c>
      <c r="BF1831">
        <v>0</v>
      </c>
      <c r="BG1831">
        <v>0</v>
      </c>
      <c r="BH1831">
        <v>925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>"17:52:57.358"</f>
        <v>17:52:57.358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6</v>
      </c>
      <c r="CP1831" t="s">
        <v>119</v>
      </c>
      <c r="CQ1831">
        <v>16</v>
      </c>
      <c r="CR1831">
        <v>0</v>
      </c>
      <c r="CW1831">
        <v>5860945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"10/21/2020 17:52:49.428"</f>
        <v>10/21/2020 17:52:49.428</v>
      </c>
      <c r="C1832" t="str">
        <f t="shared" si="137"/>
        <v>FFDFD3C0</v>
      </c>
      <c r="D1832" t="s">
        <v>124</v>
      </c>
      <c r="E1832">
        <v>2</v>
      </c>
      <c r="H1832">
        <v>14</v>
      </c>
      <c r="I1832" t="s">
        <v>125</v>
      </c>
      <c r="J1832" t="s">
        <v>126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140"/>
        <v>17:52:57.352</v>
      </c>
      <c r="T1832" t="str">
        <f t="shared" si="140"/>
        <v>17:52:57.352</v>
      </c>
      <c r="U1832" t="str">
        <f t="shared" si="136"/>
        <v>A3E2C2</v>
      </c>
      <c r="V1832">
        <v>0</v>
      </c>
      <c r="W1832">
        <v>0</v>
      </c>
      <c r="X1832">
        <v>1</v>
      </c>
      <c r="Z1832">
        <v>0</v>
      </c>
      <c r="AA1832">
        <v>10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1</v>
      </c>
      <c r="AH1832">
        <v>0</v>
      </c>
      <c r="AI1832" t="s">
        <v>801</v>
      </c>
      <c r="AJ1832">
        <v>30.323768000000001</v>
      </c>
      <c r="AK1832" t="s">
        <v>802</v>
      </c>
      <c r="AL1832">
        <v>-89.834711999999996</v>
      </c>
      <c r="AM1832">
        <v>100</v>
      </c>
      <c r="AN1832">
        <v>900</v>
      </c>
      <c r="AO1832" t="s">
        <v>118</v>
      </c>
      <c r="AP1832">
        <v>57</v>
      </c>
      <c r="AQ1832">
        <v>-81</v>
      </c>
      <c r="AR1832">
        <v>-640</v>
      </c>
      <c r="AZ1832">
        <v>1200</v>
      </c>
      <c r="BA1832">
        <v>1</v>
      </c>
      <c r="BB1832" t="str">
        <f t="shared" si="138"/>
        <v xml:space="preserve">N35DC   </v>
      </c>
      <c r="BC1832">
        <v>1</v>
      </c>
      <c r="BE1832">
        <v>0</v>
      </c>
      <c r="BF1832">
        <v>0</v>
      </c>
      <c r="BG1832">
        <v>0</v>
      </c>
      <c r="BH1832">
        <v>925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>"17:52:57.358"</f>
        <v>17:52:57.358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6</v>
      </c>
      <c r="CP1832" t="s">
        <v>119</v>
      </c>
      <c r="CQ1832">
        <v>16</v>
      </c>
      <c r="CR1832">
        <v>0</v>
      </c>
      <c r="CW1832">
        <v>5860945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"10/21/2020 17:52:49.428"</f>
        <v>10/21/2020 17:52:49.428</v>
      </c>
      <c r="C1833" t="str">
        <f t="shared" si="137"/>
        <v>FFDFD3C0</v>
      </c>
      <c r="D1833" t="s">
        <v>133</v>
      </c>
      <c r="E1833">
        <v>1</v>
      </c>
      <c r="F1833">
        <v>1001</v>
      </c>
      <c r="G1833" t="s">
        <v>114</v>
      </c>
      <c r="J1833" t="s">
        <v>134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140"/>
        <v>17:52:57.352</v>
      </c>
      <c r="T1833" t="str">
        <f t="shared" si="140"/>
        <v>17:52:57.352</v>
      </c>
      <c r="U1833" t="str">
        <f t="shared" si="136"/>
        <v>A3E2C2</v>
      </c>
      <c r="V1833">
        <v>0</v>
      </c>
      <c r="W1833">
        <v>0</v>
      </c>
      <c r="X1833">
        <v>1</v>
      </c>
      <c r="Z1833">
        <v>0</v>
      </c>
      <c r="AA1833">
        <v>10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1</v>
      </c>
      <c r="AH1833">
        <v>0</v>
      </c>
      <c r="AI1833" t="s">
        <v>801</v>
      </c>
      <c r="AJ1833">
        <v>30.323768000000001</v>
      </c>
      <c r="AK1833" t="s">
        <v>802</v>
      </c>
      <c r="AL1833">
        <v>-89.834711999999996</v>
      </c>
      <c r="AM1833">
        <v>100</v>
      </c>
      <c r="AN1833">
        <v>900</v>
      </c>
      <c r="AO1833" t="s">
        <v>118</v>
      </c>
      <c r="AP1833">
        <v>57</v>
      </c>
      <c r="AQ1833">
        <v>-81</v>
      </c>
      <c r="AR1833">
        <v>-640</v>
      </c>
      <c r="AZ1833">
        <v>1200</v>
      </c>
      <c r="BA1833">
        <v>1</v>
      </c>
      <c r="BB1833" t="str">
        <f t="shared" si="138"/>
        <v xml:space="preserve">N35DC   </v>
      </c>
      <c r="BC1833">
        <v>1</v>
      </c>
      <c r="BE1833">
        <v>0</v>
      </c>
      <c r="BF1833">
        <v>0</v>
      </c>
      <c r="BG1833">
        <v>0</v>
      </c>
      <c r="BH1833">
        <v>925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>"17:52:57.358"</f>
        <v>17:52:57.358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6</v>
      </c>
      <c r="CP1833" t="s">
        <v>119</v>
      </c>
      <c r="CQ1833">
        <v>16</v>
      </c>
      <c r="CR1833">
        <v>0</v>
      </c>
      <c r="CW1833">
        <v>5860945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"10/21/2020 17:52:49.428"</f>
        <v>10/21/2020 17:52:49.428</v>
      </c>
      <c r="C1834" t="str">
        <f t="shared" si="137"/>
        <v>FFDFD3C0</v>
      </c>
      <c r="D1834" t="s">
        <v>130</v>
      </c>
      <c r="E1834">
        <v>3</v>
      </c>
      <c r="F1834">
        <v>2003</v>
      </c>
      <c r="G1834" t="s">
        <v>131</v>
      </c>
      <c r="J1834" t="s">
        <v>132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140"/>
        <v>17:52:57.352</v>
      </c>
      <c r="T1834" t="str">
        <f t="shared" si="140"/>
        <v>17:52:57.352</v>
      </c>
      <c r="U1834" t="str">
        <f t="shared" si="136"/>
        <v>A3E2C2</v>
      </c>
      <c r="V1834">
        <v>0</v>
      </c>
      <c r="W1834">
        <v>0</v>
      </c>
      <c r="X1834">
        <v>1</v>
      </c>
      <c r="Z1834">
        <v>0</v>
      </c>
      <c r="AA1834">
        <v>10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1</v>
      </c>
      <c r="AH1834">
        <v>0</v>
      </c>
      <c r="AI1834" t="s">
        <v>801</v>
      </c>
      <c r="AJ1834">
        <v>30.323768000000001</v>
      </c>
      <c r="AK1834" t="s">
        <v>802</v>
      </c>
      <c r="AL1834">
        <v>-89.834711999999996</v>
      </c>
      <c r="AM1834">
        <v>100</v>
      </c>
      <c r="AN1834">
        <v>900</v>
      </c>
      <c r="AO1834" t="s">
        <v>118</v>
      </c>
      <c r="AP1834">
        <v>57</v>
      </c>
      <c r="AQ1834">
        <v>-81</v>
      </c>
      <c r="AR1834">
        <v>-640</v>
      </c>
      <c r="AZ1834">
        <v>1200</v>
      </c>
      <c r="BA1834">
        <v>1</v>
      </c>
      <c r="BB1834" t="str">
        <f t="shared" si="138"/>
        <v xml:space="preserve">N35DC   </v>
      </c>
      <c r="BC1834">
        <v>1</v>
      </c>
      <c r="BE1834">
        <v>0</v>
      </c>
      <c r="BF1834">
        <v>0</v>
      </c>
      <c r="BG1834">
        <v>0</v>
      </c>
      <c r="BH1834">
        <v>925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>"17:52:57.358"</f>
        <v>17:52:57.358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16</v>
      </c>
      <c r="CR1834">
        <v>0</v>
      </c>
      <c r="CW1834">
        <v>5860945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"10/21/2020 17:52:51.453"</f>
        <v>10/21/2020 17:52:51.453</v>
      </c>
      <c r="C1835" t="str">
        <f t="shared" si="137"/>
        <v>FFDFD3C0</v>
      </c>
      <c r="D1835" t="s">
        <v>113</v>
      </c>
      <c r="E1835">
        <v>4</v>
      </c>
      <c r="H1835">
        <v>162</v>
      </c>
      <c r="I1835" t="s">
        <v>114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"17:52:59.391"</f>
        <v>17:52:59.391</v>
      </c>
      <c r="T1835" t="str">
        <f>"17:52:59.091"</f>
        <v>17:52:59.091</v>
      </c>
      <c r="U1835" t="str">
        <f t="shared" si="136"/>
        <v>A3E2C2</v>
      </c>
      <c r="V1835">
        <v>0</v>
      </c>
      <c r="W1835">
        <v>0</v>
      </c>
      <c r="X1835">
        <v>1</v>
      </c>
      <c r="Z1835">
        <v>0</v>
      </c>
      <c r="AA1835">
        <v>10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1</v>
      </c>
      <c r="AH1835">
        <v>0</v>
      </c>
      <c r="AI1835" t="s">
        <v>803</v>
      </c>
      <c r="AJ1835">
        <v>30.323060000000002</v>
      </c>
      <c r="AK1835" t="s">
        <v>804</v>
      </c>
      <c r="AL1835">
        <v>-89.834002999999996</v>
      </c>
      <c r="AM1835">
        <v>100</v>
      </c>
      <c r="AN1835">
        <v>900</v>
      </c>
      <c r="AO1835" t="s">
        <v>118</v>
      </c>
      <c r="AP1835">
        <v>69</v>
      </c>
      <c r="AQ1835">
        <v>-71</v>
      </c>
      <c r="AR1835">
        <v>-1088</v>
      </c>
      <c r="AZ1835">
        <v>1200</v>
      </c>
      <c r="BA1835">
        <v>1</v>
      </c>
      <c r="BB1835" t="str">
        <f t="shared" si="138"/>
        <v xml:space="preserve">N35DC   </v>
      </c>
      <c r="BC1835">
        <v>1</v>
      </c>
      <c r="BE1835">
        <v>0</v>
      </c>
      <c r="BF1835">
        <v>0</v>
      </c>
      <c r="BG1835">
        <v>0</v>
      </c>
      <c r="BH1835">
        <v>900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>"17:52:59.398"</f>
        <v>17:52:59.398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5</v>
      </c>
      <c r="CP1835" t="s">
        <v>119</v>
      </c>
      <c r="CQ1835">
        <v>16</v>
      </c>
      <c r="CR1835">
        <v>3</v>
      </c>
      <c r="CW1835">
        <v>507713</v>
      </c>
      <c r="CY1835">
        <v>1</v>
      </c>
      <c r="CZ1835">
        <v>0</v>
      </c>
      <c r="DA1835">
        <v>0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"10/21/2020 17:52:51.453"</f>
        <v>10/21/2020 17:52:51.453</v>
      </c>
      <c r="C1836" t="str">
        <f t="shared" si="137"/>
        <v>FFDFD3C0</v>
      </c>
      <c r="D1836" t="s">
        <v>128</v>
      </c>
      <c r="E1836">
        <v>9</v>
      </c>
      <c r="H1836">
        <v>257</v>
      </c>
      <c r="I1836" t="s">
        <v>129</v>
      </c>
      <c r="J1836" t="s">
        <v>126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"17:52:59.391"</f>
        <v>17:52:59.391</v>
      </c>
      <c r="T1836" t="str">
        <f>"17:52:59.091"</f>
        <v>17:52:59.091</v>
      </c>
      <c r="U1836" t="str">
        <f t="shared" si="136"/>
        <v>A3E2C2</v>
      </c>
      <c r="V1836">
        <v>0</v>
      </c>
      <c r="W1836">
        <v>0</v>
      </c>
      <c r="X1836">
        <v>1</v>
      </c>
      <c r="Z1836">
        <v>0</v>
      </c>
      <c r="AA1836">
        <v>10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1</v>
      </c>
      <c r="AH1836">
        <v>0</v>
      </c>
      <c r="AI1836" t="s">
        <v>803</v>
      </c>
      <c r="AJ1836">
        <v>30.323060000000002</v>
      </c>
      <c r="AK1836" t="s">
        <v>804</v>
      </c>
      <c r="AL1836">
        <v>-89.834002999999996</v>
      </c>
      <c r="AM1836">
        <v>100</v>
      </c>
      <c r="AN1836">
        <v>900</v>
      </c>
      <c r="AO1836" t="s">
        <v>118</v>
      </c>
      <c r="AP1836">
        <v>69</v>
      </c>
      <c r="AQ1836">
        <v>-71</v>
      </c>
      <c r="AR1836">
        <v>-1088</v>
      </c>
      <c r="AZ1836">
        <v>1200</v>
      </c>
      <c r="BA1836">
        <v>1</v>
      </c>
      <c r="BB1836" t="str">
        <f t="shared" si="138"/>
        <v xml:space="preserve">N35DC   </v>
      </c>
      <c r="BC1836">
        <v>1</v>
      </c>
      <c r="BE1836">
        <v>0</v>
      </c>
      <c r="BF1836">
        <v>0</v>
      </c>
      <c r="BG1836">
        <v>0</v>
      </c>
      <c r="BH1836">
        <v>900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>"17:52:59.398"</f>
        <v>17:52:59.398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5</v>
      </c>
      <c r="CP1836" t="s">
        <v>119</v>
      </c>
      <c r="CQ1836">
        <v>16</v>
      </c>
      <c r="CR1836">
        <v>3</v>
      </c>
      <c r="CW1836">
        <v>507713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"10/21/2020 17:52:51.453"</f>
        <v>10/21/2020 17:52:51.453</v>
      </c>
      <c r="C1837" t="str">
        <f t="shared" si="137"/>
        <v>FFDFD3C0</v>
      </c>
      <c r="D1837" t="s">
        <v>133</v>
      </c>
      <c r="E1837">
        <v>1</v>
      </c>
      <c r="F1837">
        <v>1001</v>
      </c>
      <c r="G1837" t="s">
        <v>114</v>
      </c>
      <c r="J1837" t="s">
        <v>134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"17:52:59.391"</f>
        <v>17:52:59.391</v>
      </c>
      <c r="T1837" t="str">
        <f>"17:52:59.091"</f>
        <v>17:52:59.091</v>
      </c>
      <c r="U1837" t="str">
        <f t="shared" si="136"/>
        <v>A3E2C2</v>
      </c>
      <c r="V1837">
        <v>0</v>
      </c>
      <c r="W1837">
        <v>0</v>
      </c>
      <c r="X1837">
        <v>1</v>
      </c>
      <c r="Z1837">
        <v>0</v>
      </c>
      <c r="AA1837">
        <v>10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1</v>
      </c>
      <c r="AH1837">
        <v>0</v>
      </c>
      <c r="AI1837" t="s">
        <v>803</v>
      </c>
      <c r="AJ1837">
        <v>30.323060000000002</v>
      </c>
      <c r="AK1837" t="s">
        <v>804</v>
      </c>
      <c r="AL1837">
        <v>-89.834002999999996</v>
      </c>
      <c r="AM1837">
        <v>100</v>
      </c>
      <c r="AN1837">
        <v>900</v>
      </c>
      <c r="AO1837" t="s">
        <v>118</v>
      </c>
      <c r="AP1837">
        <v>69</v>
      </c>
      <c r="AQ1837">
        <v>-71</v>
      </c>
      <c r="AR1837">
        <v>-1088</v>
      </c>
      <c r="AZ1837">
        <v>1200</v>
      </c>
      <c r="BA1837">
        <v>1</v>
      </c>
      <c r="BB1837" t="str">
        <f t="shared" si="138"/>
        <v xml:space="preserve">N35DC   </v>
      </c>
      <c r="BC1837">
        <v>1</v>
      </c>
      <c r="BE1837">
        <v>0</v>
      </c>
      <c r="BF1837">
        <v>0</v>
      </c>
      <c r="BG1837">
        <v>0</v>
      </c>
      <c r="BH1837">
        <v>900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>"17:52:59.398"</f>
        <v>17:52:59.398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5</v>
      </c>
      <c r="CP1837" t="s">
        <v>119</v>
      </c>
      <c r="CQ1837">
        <v>16</v>
      </c>
      <c r="CR1837">
        <v>3</v>
      </c>
      <c r="CW1837">
        <v>507713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"10/21/2020 17:52:51.453"</f>
        <v>10/21/2020 17:52:51.453</v>
      </c>
      <c r="C1838" t="str">
        <f t="shared" si="137"/>
        <v>FFDFD3C0</v>
      </c>
      <c r="D1838" t="s">
        <v>130</v>
      </c>
      <c r="E1838">
        <v>3</v>
      </c>
      <c r="F1838">
        <v>2003</v>
      </c>
      <c r="G1838" t="s">
        <v>131</v>
      </c>
      <c r="J1838" t="s">
        <v>132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"17:52:59.391"</f>
        <v>17:52:59.391</v>
      </c>
      <c r="T1838" t="str">
        <f>"17:52:59.091"</f>
        <v>17:52:59.091</v>
      </c>
      <c r="U1838" t="str">
        <f t="shared" si="136"/>
        <v>A3E2C2</v>
      </c>
      <c r="V1838">
        <v>0</v>
      </c>
      <c r="W1838">
        <v>0</v>
      </c>
      <c r="X1838">
        <v>1</v>
      </c>
      <c r="Z1838">
        <v>0</v>
      </c>
      <c r="AA1838">
        <v>10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1</v>
      </c>
      <c r="AH1838">
        <v>0</v>
      </c>
      <c r="AI1838" t="s">
        <v>803</v>
      </c>
      <c r="AJ1838">
        <v>30.323060000000002</v>
      </c>
      <c r="AK1838" t="s">
        <v>804</v>
      </c>
      <c r="AL1838">
        <v>-89.834002999999996</v>
      </c>
      <c r="AM1838">
        <v>100</v>
      </c>
      <c r="AN1838">
        <v>900</v>
      </c>
      <c r="AO1838" t="s">
        <v>118</v>
      </c>
      <c r="AP1838">
        <v>69</v>
      </c>
      <c r="AQ1838">
        <v>-71</v>
      </c>
      <c r="AR1838">
        <v>-1088</v>
      </c>
      <c r="AZ1838">
        <v>1200</v>
      </c>
      <c r="BA1838">
        <v>1</v>
      </c>
      <c r="BB1838" t="str">
        <f t="shared" si="138"/>
        <v xml:space="preserve">N35DC   </v>
      </c>
      <c r="BC1838">
        <v>1</v>
      </c>
      <c r="BE1838">
        <v>0</v>
      </c>
      <c r="BF1838">
        <v>0</v>
      </c>
      <c r="BG1838">
        <v>0</v>
      </c>
      <c r="BH1838">
        <v>900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>"17:52:59.398"</f>
        <v>17:52:59.398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5</v>
      </c>
      <c r="CP1838" t="s">
        <v>119</v>
      </c>
      <c r="CQ1838">
        <v>16</v>
      </c>
      <c r="CR1838">
        <v>3</v>
      </c>
      <c r="CW1838">
        <v>507713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"10/21/2020 17:52:51.453"</f>
        <v>10/21/2020 17:52:51.453</v>
      </c>
      <c r="C1839" t="str">
        <f t="shared" si="137"/>
        <v>FFDFD3C0</v>
      </c>
      <c r="D1839" t="s">
        <v>124</v>
      </c>
      <c r="E1839">
        <v>2</v>
      </c>
      <c r="H1839">
        <v>14</v>
      </c>
      <c r="I1839" t="s">
        <v>125</v>
      </c>
      <c r="J1839" t="s">
        <v>126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"17:52:59.391"</f>
        <v>17:52:59.391</v>
      </c>
      <c r="T1839" t="str">
        <f>"17:52:59.091"</f>
        <v>17:52:59.091</v>
      </c>
      <c r="U1839" t="str">
        <f t="shared" si="136"/>
        <v>A3E2C2</v>
      </c>
      <c r="V1839">
        <v>0</v>
      </c>
      <c r="W1839">
        <v>0</v>
      </c>
      <c r="X1839">
        <v>1</v>
      </c>
      <c r="Z1839">
        <v>0</v>
      </c>
      <c r="AA1839">
        <v>10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1</v>
      </c>
      <c r="AH1839">
        <v>0</v>
      </c>
      <c r="AI1839" t="s">
        <v>803</v>
      </c>
      <c r="AJ1839">
        <v>30.323060000000002</v>
      </c>
      <c r="AK1839" t="s">
        <v>804</v>
      </c>
      <c r="AL1839">
        <v>-89.834002999999996</v>
      </c>
      <c r="AM1839">
        <v>100</v>
      </c>
      <c r="AN1839">
        <v>900</v>
      </c>
      <c r="AO1839" t="s">
        <v>118</v>
      </c>
      <c r="AP1839">
        <v>69</v>
      </c>
      <c r="AQ1839">
        <v>-71</v>
      </c>
      <c r="AR1839">
        <v>-1088</v>
      </c>
      <c r="AZ1839">
        <v>1200</v>
      </c>
      <c r="BA1839">
        <v>1</v>
      </c>
      <c r="BB1839" t="str">
        <f t="shared" si="138"/>
        <v xml:space="preserve">N35DC   </v>
      </c>
      <c r="BC1839">
        <v>1</v>
      </c>
      <c r="BE1839">
        <v>0</v>
      </c>
      <c r="BF1839">
        <v>0</v>
      </c>
      <c r="BG1839">
        <v>0</v>
      </c>
      <c r="BH1839">
        <v>900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>"17:52:59.398"</f>
        <v>17:52:59.398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5</v>
      </c>
      <c r="CP1839" t="s">
        <v>119</v>
      </c>
      <c r="CQ1839">
        <v>16</v>
      </c>
      <c r="CR1839">
        <v>3</v>
      </c>
      <c r="CW1839">
        <v>507713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"10/21/2020 17:52:52.464"</f>
        <v>10/21/2020 17:52:52.464</v>
      </c>
      <c r="C1840" t="str">
        <f t="shared" si="137"/>
        <v>FFDFD3C0</v>
      </c>
      <c r="D1840" t="s">
        <v>113</v>
      </c>
      <c r="E1840">
        <v>4</v>
      </c>
      <c r="H1840">
        <v>162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"17:53:00.383"</f>
        <v>17:53:00.383</v>
      </c>
      <c r="T1840" t="str">
        <f>"17:52:59.983"</f>
        <v>17:52:59.983</v>
      </c>
      <c r="U1840" t="str">
        <f t="shared" si="136"/>
        <v>A3E2C2</v>
      </c>
      <c r="V1840">
        <v>0</v>
      </c>
      <c r="W1840">
        <v>0</v>
      </c>
      <c r="X1840">
        <v>1</v>
      </c>
      <c r="Z1840">
        <v>0</v>
      </c>
      <c r="AA1840">
        <v>10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1</v>
      </c>
      <c r="AH1840">
        <v>0</v>
      </c>
      <c r="AI1840" t="s">
        <v>805</v>
      </c>
      <c r="AJ1840">
        <v>30.322759000000001</v>
      </c>
      <c r="AK1840" t="s">
        <v>806</v>
      </c>
      <c r="AL1840">
        <v>-89.833596</v>
      </c>
      <c r="AM1840">
        <v>100</v>
      </c>
      <c r="AN1840">
        <v>800</v>
      </c>
      <c r="AO1840" t="s">
        <v>118</v>
      </c>
      <c r="AP1840">
        <v>74</v>
      </c>
      <c r="AQ1840">
        <v>-66</v>
      </c>
      <c r="AR1840">
        <v>-1280</v>
      </c>
      <c r="AZ1840">
        <v>1200</v>
      </c>
      <c r="BA1840">
        <v>1</v>
      </c>
      <c r="BB1840" t="str">
        <f t="shared" si="138"/>
        <v xml:space="preserve">N35DC   </v>
      </c>
      <c r="BC1840">
        <v>1</v>
      </c>
      <c r="BE1840">
        <v>0</v>
      </c>
      <c r="BF1840">
        <v>0</v>
      </c>
      <c r="BG1840">
        <v>0</v>
      </c>
      <c r="BH1840">
        <v>975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>"17:53:00.388"</f>
        <v>17:53:00.388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16</v>
      </c>
      <c r="CR1840">
        <v>0</v>
      </c>
      <c r="CW1840">
        <v>5862964</v>
      </c>
      <c r="CY1840">
        <v>1</v>
      </c>
      <c r="CZ1840">
        <v>0</v>
      </c>
      <c r="DA1840">
        <v>0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"10/21/2020 17:52:52.464"</f>
        <v>10/21/2020 17:52:52.464</v>
      </c>
      <c r="C1841" t="str">
        <f t="shared" si="137"/>
        <v>FFDFD3C0</v>
      </c>
      <c r="D1841" t="s">
        <v>128</v>
      </c>
      <c r="E1841">
        <v>9</v>
      </c>
      <c r="H1841">
        <v>257</v>
      </c>
      <c r="I1841" t="s">
        <v>129</v>
      </c>
      <c r="J1841" t="s">
        <v>126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"17:53:00.383"</f>
        <v>17:53:00.383</v>
      </c>
      <c r="T1841" t="str">
        <f>"17:52:59.983"</f>
        <v>17:52:59.983</v>
      </c>
      <c r="U1841" t="str">
        <f t="shared" si="136"/>
        <v>A3E2C2</v>
      </c>
      <c r="V1841">
        <v>0</v>
      </c>
      <c r="W1841">
        <v>0</v>
      </c>
      <c r="X1841">
        <v>1</v>
      </c>
      <c r="Z1841">
        <v>0</v>
      </c>
      <c r="AA1841">
        <v>10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1</v>
      </c>
      <c r="AH1841">
        <v>0</v>
      </c>
      <c r="AI1841" t="s">
        <v>805</v>
      </c>
      <c r="AJ1841">
        <v>30.322759000000001</v>
      </c>
      <c r="AK1841" t="s">
        <v>806</v>
      </c>
      <c r="AL1841">
        <v>-89.833596</v>
      </c>
      <c r="AM1841">
        <v>100</v>
      </c>
      <c r="AN1841">
        <v>800</v>
      </c>
      <c r="AO1841" t="s">
        <v>118</v>
      </c>
      <c r="AP1841">
        <v>74</v>
      </c>
      <c r="AQ1841">
        <v>-66</v>
      </c>
      <c r="AR1841">
        <v>-1280</v>
      </c>
      <c r="AZ1841">
        <v>1200</v>
      </c>
      <c r="BA1841">
        <v>1</v>
      </c>
      <c r="BB1841" t="str">
        <f t="shared" si="138"/>
        <v xml:space="preserve">N35DC   </v>
      </c>
      <c r="BC1841">
        <v>1</v>
      </c>
      <c r="BE1841">
        <v>0</v>
      </c>
      <c r="BF1841">
        <v>0</v>
      </c>
      <c r="BG1841">
        <v>0</v>
      </c>
      <c r="BH1841">
        <v>975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>"17:53:00.388"</f>
        <v>17:53:00.388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16</v>
      </c>
      <c r="CR1841">
        <v>0</v>
      </c>
      <c r="CW1841">
        <v>5862964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"10/21/2020 17:52:52.464"</f>
        <v>10/21/2020 17:52:52.464</v>
      </c>
      <c r="C1842" t="str">
        <f t="shared" si="137"/>
        <v>FFDFD3C0</v>
      </c>
      <c r="D1842" t="s">
        <v>133</v>
      </c>
      <c r="E1842">
        <v>1</v>
      </c>
      <c r="F1842">
        <v>1001</v>
      </c>
      <c r="G1842" t="s">
        <v>114</v>
      </c>
      <c r="J1842" t="s">
        <v>134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"17:53:00.383"</f>
        <v>17:53:00.383</v>
      </c>
      <c r="T1842" t="str">
        <f>"17:52:59.983"</f>
        <v>17:52:59.983</v>
      </c>
      <c r="U1842" t="str">
        <f t="shared" si="136"/>
        <v>A3E2C2</v>
      </c>
      <c r="V1842">
        <v>0</v>
      </c>
      <c r="W1842">
        <v>0</v>
      </c>
      <c r="X1842">
        <v>1</v>
      </c>
      <c r="Z1842">
        <v>0</v>
      </c>
      <c r="AA1842">
        <v>10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1</v>
      </c>
      <c r="AH1842">
        <v>0</v>
      </c>
      <c r="AI1842" t="s">
        <v>805</v>
      </c>
      <c r="AJ1842">
        <v>30.322759000000001</v>
      </c>
      <c r="AK1842" t="s">
        <v>806</v>
      </c>
      <c r="AL1842">
        <v>-89.833596</v>
      </c>
      <c r="AM1842">
        <v>100</v>
      </c>
      <c r="AN1842">
        <v>800</v>
      </c>
      <c r="AO1842" t="s">
        <v>118</v>
      </c>
      <c r="AP1842">
        <v>74</v>
      </c>
      <c r="AQ1842">
        <v>-66</v>
      </c>
      <c r="AR1842">
        <v>-1280</v>
      </c>
      <c r="AZ1842">
        <v>1200</v>
      </c>
      <c r="BA1842">
        <v>1</v>
      </c>
      <c r="BB1842" t="str">
        <f t="shared" si="138"/>
        <v xml:space="preserve">N35DC   </v>
      </c>
      <c r="BC1842">
        <v>1</v>
      </c>
      <c r="BE1842">
        <v>0</v>
      </c>
      <c r="BF1842">
        <v>0</v>
      </c>
      <c r="BG1842">
        <v>0</v>
      </c>
      <c r="BH1842">
        <v>975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>"17:53:00.388"</f>
        <v>17:53:00.388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16</v>
      </c>
      <c r="CR1842">
        <v>0</v>
      </c>
      <c r="CW1842">
        <v>5862964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"10/21/2020 17:52:52.464"</f>
        <v>10/21/2020 17:52:52.464</v>
      </c>
      <c r="C1843" t="str">
        <f t="shared" si="137"/>
        <v>FFDFD3C0</v>
      </c>
      <c r="D1843" t="s">
        <v>130</v>
      </c>
      <c r="E1843">
        <v>3</v>
      </c>
      <c r="F1843">
        <v>2003</v>
      </c>
      <c r="G1843" t="s">
        <v>131</v>
      </c>
      <c r="J1843" t="s">
        <v>132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"17:53:00.383"</f>
        <v>17:53:00.383</v>
      </c>
      <c r="T1843" t="str">
        <f>"17:52:59.983"</f>
        <v>17:52:59.983</v>
      </c>
      <c r="U1843" t="str">
        <f t="shared" si="136"/>
        <v>A3E2C2</v>
      </c>
      <c r="V1843">
        <v>0</v>
      </c>
      <c r="W1843">
        <v>0</v>
      </c>
      <c r="X1843">
        <v>1</v>
      </c>
      <c r="Z1843">
        <v>0</v>
      </c>
      <c r="AA1843">
        <v>10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1</v>
      </c>
      <c r="AH1843">
        <v>0</v>
      </c>
      <c r="AI1843" t="s">
        <v>805</v>
      </c>
      <c r="AJ1843">
        <v>30.322759000000001</v>
      </c>
      <c r="AK1843" t="s">
        <v>806</v>
      </c>
      <c r="AL1843">
        <v>-89.833596</v>
      </c>
      <c r="AM1843">
        <v>100</v>
      </c>
      <c r="AN1843">
        <v>800</v>
      </c>
      <c r="AO1843" t="s">
        <v>118</v>
      </c>
      <c r="AP1843">
        <v>74</v>
      </c>
      <c r="AQ1843">
        <v>-66</v>
      </c>
      <c r="AR1843">
        <v>-1280</v>
      </c>
      <c r="AZ1843">
        <v>1200</v>
      </c>
      <c r="BA1843">
        <v>1</v>
      </c>
      <c r="BB1843" t="str">
        <f t="shared" si="138"/>
        <v xml:space="preserve">N35DC   </v>
      </c>
      <c r="BC1843">
        <v>1</v>
      </c>
      <c r="BE1843">
        <v>0</v>
      </c>
      <c r="BF1843">
        <v>0</v>
      </c>
      <c r="BG1843">
        <v>0</v>
      </c>
      <c r="BH1843">
        <v>975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>"17:53:00.388"</f>
        <v>17:53:00.388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16</v>
      </c>
      <c r="CR1843">
        <v>0</v>
      </c>
      <c r="CW1843">
        <v>5862964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"10/21/2020 17:52:52.464"</f>
        <v>10/21/2020 17:52:52.464</v>
      </c>
      <c r="C1844" t="str">
        <f t="shared" si="137"/>
        <v>FFDFD3C0</v>
      </c>
      <c r="D1844" t="s">
        <v>124</v>
      </c>
      <c r="E1844">
        <v>2</v>
      </c>
      <c r="H1844">
        <v>14</v>
      </c>
      <c r="I1844" t="s">
        <v>125</v>
      </c>
      <c r="J1844" t="s">
        <v>126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"17:53:00.383"</f>
        <v>17:53:00.383</v>
      </c>
      <c r="T1844" t="str">
        <f>"17:52:59.983"</f>
        <v>17:52:59.983</v>
      </c>
      <c r="U1844" t="str">
        <f t="shared" si="136"/>
        <v>A3E2C2</v>
      </c>
      <c r="V1844">
        <v>0</v>
      </c>
      <c r="W1844">
        <v>0</v>
      </c>
      <c r="X1844">
        <v>1</v>
      </c>
      <c r="Z1844">
        <v>0</v>
      </c>
      <c r="AA1844">
        <v>10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1</v>
      </c>
      <c r="AH1844">
        <v>0</v>
      </c>
      <c r="AI1844" t="s">
        <v>805</v>
      </c>
      <c r="AJ1844">
        <v>30.322759000000001</v>
      </c>
      <c r="AK1844" t="s">
        <v>806</v>
      </c>
      <c r="AL1844">
        <v>-89.833596</v>
      </c>
      <c r="AM1844">
        <v>100</v>
      </c>
      <c r="AN1844">
        <v>800</v>
      </c>
      <c r="AO1844" t="s">
        <v>118</v>
      </c>
      <c r="AP1844">
        <v>74</v>
      </c>
      <c r="AQ1844">
        <v>-66</v>
      </c>
      <c r="AR1844">
        <v>-1280</v>
      </c>
      <c r="AZ1844">
        <v>1200</v>
      </c>
      <c r="BA1844">
        <v>1</v>
      </c>
      <c r="BB1844" t="str">
        <f t="shared" si="138"/>
        <v xml:space="preserve">N35DC   </v>
      </c>
      <c r="BC1844">
        <v>1</v>
      </c>
      <c r="BE1844">
        <v>0</v>
      </c>
      <c r="BF1844">
        <v>0</v>
      </c>
      <c r="BG1844">
        <v>0</v>
      </c>
      <c r="BH1844">
        <v>975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>"17:53:00.388"</f>
        <v>17:53:00.388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16</v>
      </c>
      <c r="CR1844">
        <v>0</v>
      </c>
      <c r="CW1844">
        <v>5862964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"10/21/2020 17:52:55.448"</f>
        <v>10/21/2020 17:52:55.448</v>
      </c>
      <c r="C1845" t="str">
        <f t="shared" si="137"/>
        <v>FFDFD3C0</v>
      </c>
      <c r="D1845" t="s">
        <v>113</v>
      </c>
      <c r="E1845">
        <v>4</v>
      </c>
      <c r="H1845">
        <v>162</v>
      </c>
      <c r="I1845" t="s">
        <v>114</v>
      </c>
      <c r="J1845" t="s">
        <v>115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"17:53:03.383"</f>
        <v>17:53:03.383</v>
      </c>
      <c r="T1845" t="str">
        <f>"17:53:02.983"</f>
        <v>17:53:02.983</v>
      </c>
      <c r="U1845" t="str">
        <f t="shared" si="136"/>
        <v>A3E2C2</v>
      </c>
      <c r="V1845">
        <v>0</v>
      </c>
      <c r="W1845">
        <v>0</v>
      </c>
      <c r="X1845">
        <v>1</v>
      </c>
      <c r="Z1845">
        <v>0</v>
      </c>
      <c r="AA1845">
        <v>10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1</v>
      </c>
      <c r="AH1845">
        <v>0</v>
      </c>
      <c r="AI1845" t="s">
        <v>807</v>
      </c>
      <c r="AJ1845">
        <v>30.322073</v>
      </c>
      <c r="AK1845" t="s">
        <v>808</v>
      </c>
      <c r="AL1845">
        <v>-89.832179999999994</v>
      </c>
      <c r="AM1845">
        <v>100</v>
      </c>
      <c r="AN1845">
        <v>800</v>
      </c>
      <c r="AO1845" t="s">
        <v>118</v>
      </c>
      <c r="AP1845">
        <v>92</v>
      </c>
      <c r="AQ1845">
        <v>-42</v>
      </c>
      <c r="AR1845">
        <v>-1280</v>
      </c>
      <c r="AZ1845">
        <v>1200</v>
      </c>
      <c r="BA1845">
        <v>1</v>
      </c>
      <c r="BB1845" t="str">
        <f t="shared" si="138"/>
        <v xml:space="preserve">N35DC   </v>
      </c>
      <c r="BC1845">
        <v>1</v>
      </c>
      <c r="BE1845">
        <v>0</v>
      </c>
      <c r="BF1845">
        <v>0</v>
      </c>
      <c r="BG1845">
        <v>0</v>
      </c>
      <c r="BH1845">
        <v>800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>"17:53:03.387"</f>
        <v>17:53:03.387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16</v>
      </c>
      <c r="CR1845">
        <v>0</v>
      </c>
      <c r="CW1845">
        <v>5864886</v>
      </c>
      <c r="CY1845">
        <v>1</v>
      </c>
      <c r="CZ1845">
        <v>0</v>
      </c>
      <c r="DA1845">
        <v>0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"10/21/2020 17:52:55.448"</f>
        <v>10/21/2020 17:52:55.448</v>
      </c>
      <c r="C1846" t="str">
        <f t="shared" si="137"/>
        <v>FFDFD3C0</v>
      </c>
      <c r="D1846" t="s">
        <v>133</v>
      </c>
      <c r="E1846">
        <v>1</v>
      </c>
      <c r="F1846">
        <v>1001</v>
      </c>
      <c r="G1846" t="s">
        <v>114</v>
      </c>
      <c r="J1846" t="s">
        <v>134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"17:53:03.383"</f>
        <v>17:53:03.383</v>
      </c>
      <c r="T1846" t="str">
        <f>"17:53:02.983"</f>
        <v>17:53:02.983</v>
      </c>
      <c r="U1846" t="str">
        <f t="shared" si="136"/>
        <v>A3E2C2</v>
      </c>
      <c r="V1846">
        <v>0</v>
      </c>
      <c r="W1846">
        <v>0</v>
      </c>
      <c r="X1846">
        <v>1</v>
      </c>
      <c r="Z1846">
        <v>0</v>
      </c>
      <c r="AA1846">
        <v>10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1</v>
      </c>
      <c r="AH1846">
        <v>0</v>
      </c>
      <c r="AI1846" t="s">
        <v>807</v>
      </c>
      <c r="AJ1846">
        <v>30.322073</v>
      </c>
      <c r="AK1846" t="s">
        <v>808</v>
      </c>
      <c r="AL1846">
        <v>-89.832179999999994</v>
      </c>
      <c r="AM1846">
        <v>100</v>
      </c>
      <c r="AN1846">
        <v>800</v>
      </c>
      <c r="AO1846" t="s">
        <v>118</v>
      </c>
      <c r="AP1846">
        <v>92</v>
      </c>
      <c r="AQ1846">
        <v>-42</v>
      </c>
      <c r="AR1846">
        <v>-1280</v>
      </c>
      <c r="AZ1846">
        <v>1200</v>
      </c>
      <c r="BA1846">
        <v>1</v>
      </c>
      <c r="BB1846" t="str">
        <f t="shared" si="138"/>
        <v xml:space="preserve">N35DC   </v>
      </c>
      <c r="BC1846">
        <v>1</v>
      </c>
      <c r="BE1846">
        <v>0</v>
      </c>
      <c r="BF1846">
        <v>0</v>
      </c>
      <c r="BG1846">
        <v>0</v>
      </c>
      <c r="BH1846">
        <v>800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>"17:53:03.387"</f>
        <v>17:53:03.387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16</v>
      </c>
      <c r="CR1846">
        <v>0</v>
      </c>
      <c r="CW1846">
        <v>5864886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"10/21/2020 17:52:55.448"</f>
        <v>10/21/2020 17:52:55.448</v>
      </c>
      <c r="C1847" t="str">
        <f t="shared" si="137"/>
        <v>FFDFD3C0</v>
      </c>
      <c r="D1847" t="s">
        <v>128</v>
      </c>
      <c r="E1847">
        <v>9</v>
      </c>
      <c r="H1847">
        <v>257</v>
      </c>
      <c r="I1847" t="s">
        <v>129</v>
      </c>
      <c r="J1847" t="s">
        <v>126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"17:53:03.383"</f>
        <v>17:53:03.383</v>
      </c>
      <c r="T1847" t="str">
        <f>"17:53:02.983"</f>
        <v>17:53:02.983</v>
      </c>
      <c r="U1847" t="str">
        <f t="shared" si="136"/>
        <v>A3E2C2</v>
      </c>
      <c r="V1847">
        <v>0</v>
      </c>
      <c r="W1847">
        <v>0</v>
      </c>
      <c r="X1847">
        <v>1</v>
      </c>
      <c r="Z1847">
        <v>0</v>
      </c>
      <c r="AA1847">
        <v>10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1</v>
      </c>
      <c r="AH1847">
        <v>0</v>
      </c>
      <c r="AI1847" t="s">
        <v>807</v>
      </c>
      <c r="AJ1847">
        <v>30.322073</v>
      </c>
      <c r="AK1847" t="s">
        <v>808</v>
      </c>
      <c r="AL1847">
        <v>-89.832179999999994</v>
      </c>
      <c r="AM1847">
        <v>100</v>
      </c>
      <c r="AN1847">
        <v>800</v>
      </c>
      <c r="AO1847" t="s">
        <v>118</v>
      </c>
      <c r="AP1847">
        <v>92</v>
      </c>
      <c r="AQ1847">
        <v>-42</v>
      </c>
      <c r="AR1847">
        <v>-1280</v>
      </c>
      <c r="AZ1847">
        <v>1200</v>
      </c>
      <c r="BA1847">
        <v>1</v>
      </c>
      <c r="BB1847" t="str">
        <f t="shared" si="138"/>
        <v xml:space="preserve">N35DC   </v>
      </c>
      <c r="BC1847">
        <v>1</v>
      </c>
      <c r="BE1847">
        <v>0</v>
      </c>
      <c r="BF1847">
        <v>0</v>
      </c>
      <c r="BG1847">
        <v>0</v>
      </c>
      <c r="BH1847">
        <v>800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>"17:53:03.387"</f>
        <v>17:53:03.387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16</v>
      </c>
      <c r="CR1847">
        <v>0</v>
      </c>
      <c r="CW1847">
        <v>5864886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"10/21/2020 17:52:55.448"</f>
        <v>10/21/2020 17:52:55.448</v>
      </c>
      <c r="C1848" t="str">
        <f t="shared" si="137"/>
        <v>FFDFD3C0</v>
      </c>
      <c r="D1848" t="s">
        <v>130</v>
      </c>
      <c r="E1848">
        <v>3</v>
      </c>
      <c r="F1848">
        <v>2003</v>
      </c>
      <c r="G1848" t="s">
        <v>131</v>
      </c>
      <c r="J1848" t="s">
        <v>132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"17:53:03.383"</f>
        <v>17:53:03.383</v>
      </c>
      <c r="T1848" t="str">
        <f>"17:53:02.983"</f>
        <v>17:53:02.983</v>
      </c>
      <c r="U1848" t="str">
        <f t="shared" si="136"/>
        <v>A3E2C2</v>
      </c>
      <c r="V1848">
        <v>0</v>
      </c>
      <c r="W1848">
        <v>0</v>
      </c>
      <c r="X1848">
        <v>1</v>
      </c>
      <c r="Z1848">
        <v>0</v>
      </c>
      <c r="AA1848">
        <v>10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1</v>
      </c>
      <c r="AH1848">
        <v>0</v>
      </c>
      <c r="AI1848" t="s">
        <v>807</v>
      </c>
      <c r="AJ1848">
        <v>30.322073</v>
      </c>
      <c r="AK1848" t="s">
        <v>808</v>
      </c>
      <c r="AL1848">
        <v>-89.832179999999994</v>
      </c>
      <c r="AM1848">
        <v>100</v>
      </c>
      <c r="AN1848">
        <v>800</v>
      </c>
      <c r="AO1848" t="s">
        <v>118</v>
      </c>
      <c r="AP1848">
        <v>92</v>
      </c>
      <c r="AQ1848">
        <v>-42</v>
      </c>
      <c r="AR1848">
        <v>-1280</v>
      </c>
      <c r="AZ1848">
        <v>1200</v>
      </c>
      <c r="BA1848">
        <v>1</v>
      </c>
      <c r="BB1848" t="str">
        <f t="shared" si="138"/>
        <v xml:space="preserve">N35DC   </v>
      </c>
      <c r="BC1848">
        <v>1</v>
      </c>
      <c r="BE1848">
        <v>0</v>
      </c>
      <c r="BF1848">
        <v>0</v>
      </c>
      <c r="BG1848">
        <v>0</v>
      </c>
      <c r="BH1848">
        <v>800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>"17:53:03.387"</f>
        <v>17:53:03.387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16</v>
      </c>
      <c r="CR1848">
        <v>0</v>
      </c>
      <c r="CW1848">
        <v>5864886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"10/21/2020 17:52:55.448"</f>
        <v>10/21/2020 17:52:55.448</v>
      </c>
      <c r="C1849" t="str">
        <f t="shared" si="137"/>
        <v>FFDFD3C0</v>
      </c>
      <c r="D1849" t="s">
        <v>124</v>
      </c>
      <c r="E1849">
        <v>2</v>
      </c>
      <c r="H1849">
        <v>14</v>
      </c>
      <c r="I1849" t="s">
        <v>125</v>
      </c>
      <c r="J1849" t="s">
        <v>126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"17:53:03.383"</f>
        <v>17:53:03.383</v>
      </c>
      <c r="T1849" t="str">
        <f>"17:53:02.983"</f>
        <v>17:53:02.983</v>
      </c>
      <c r="U1849" t="str">
        <f t="shared" si="136"/>
        <v>A3E2C2</v>
      </c>
      <c r="V1849">
        <v>0</v>
      </c>
      <c r="W1849">
        <v>0</v>
      </c>
      <c r="X1849">
        <v>1</v>
      </c>
      <c r="Z1849">
        <v>0</v>
      </c>
      <c r="AA1849">
        <v>10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1</v>
      </c>
      <c r="AH1849">
        <v>0</v>
      </c>
      <c r="AI1849" t="s">
        <v>807</v>
      </c>
      <c r="AJ1849">
        <v>30.322073</v>
      </c>
      <c r="AK1849" t="s">
        <v>808</v>
      </c>
      <c r="AL1849">
        <v>-89.832179999999994</v>
      </c>
      <c r="AM1849">
        <v>100</v>
      </c>
      <c r="AN1849">
        <v>800</v>
      </c>
      <c r="AO1849" t="s">
        <v>118</v>
      </c>
      <c r="AP1849">
        <v>92</v>
      </c>
      <c r="AQ1849">
        <v>-42</v>
      </c>
      <c r="AR1849">
        <v>-1280</v>
      </c>
      <c r="AZ1849">
        <v>1200</v>
      </c>
      <c r="BA1849">
        <v>1</v>
      </c>
      <c r="BB1849" t="str">
        <f t="shared" si="138"/>
        <v xml:space="preserve">N35DC   </v>
      </c>
      <c r="BC1849">
        <v>1</v>
      </c>
      <c r="BE1849">
        <v>0</v>
      </c>
      <c r="BF1849">
        <v>0</v>
      </c>
      <c r="BG1849">
        <v>0</v>
      </c>
      <c r="BH1849">
        <v>800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>"17:53:03.387"</f>
        <v>17:53:03.387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16</v>
      </c>
      <c r="CR1849">
        <v>0</v>
      </c>
      <c r="CW1849">
        <v>5864886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"10/21/2020 17:52:56.476"</f>
        <v>10/21/2020 17:52:56.476</v>
      </c>
      <c r="C1850" t="str">
        <f t="shared" si="137"/>
        <v>FFDFD3C0</v>
      </c>
      <c r="D1850" t="s">
        <v>128</v>
      </c>
      <c r="E1850">
        <v>9</v>
      </c>
      <c r="H1850">
        <v>257</v>
      </c>
      <c r="I1850" t="s">
        <v>129</v>
      </c>
      <c r="J1850" t="s">
        <v>126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ref="S1850:T1854" si="141">"17:53:04.406"</f>
        <v>17:53:04.406</v>
      </c>
      <c r="T1850" t="str">
        <f t="shared" si="141"/>
        <v>17:53:04.406</v>
      </c>
      <c r="U1850" t="str">
        <f t="shared" si="136"/>
        <v>A3E2C2</v>
      </c>
      <c r="V1850">
        <v>0</v>
      </c>
      <c r="W1850">
        <v>0</v>
      </c>
      <c r="X1850">
        <v>1</v>
      </c>
      <c r="Z1850">
        <v>0</v>
      </c>
      <c r="AA1850">
        <v>10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1</v>
      </c>
      <c r="AH1850">
        <v>0</v>
      </c>
      <c r="AI1850" t="s">
        <v>809</v>
      </c>
      <c r="AJ1850">
        <v>30.321943999999998</v>
      </c>
      <c r="AK1850" t="s">
        <v>810</v>
      </c>
      <c r="AL1850">
        <v>-89.831643</v>
      </c>
      <c r="AM1850">
        <v>100</v>
      </c>
      <c r="AN1850">
        <v>700</v>
      </c>
      <c r="AO1850" t="s">
        <v>118</v>
      </c>
      <c r="AP1850">
        <v>97</v>
      </c>
      <c r="AQ1850">
        <v>-34</v>
      </c>
      <c r="AR1850">
        <v>-1792</v>
      </c>
      <c r="AZ1850">
        <v>1200</v>
      </c>
      <c r="BA1850">
        <v>1</v>
      </c>
      <c r="BB1850" t="str">
        <f t="shared" si="138"/>
        <v xml:space="preserve">N35DC   </v>
      </c>
      <c r="BC1850">
        <v>1</v>
      </c>
      <c r="BE1850">
        <v>0</v>
      </c>
      <c r="BF1850">
        <v>0</v>
      </c>
      <c r="BG1850">
        <v>0</v>
      </c>
      <c r="BH1850">
        <v>875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>"17:53:04.407"</f>
        <v>17:53:04.407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5</v>
      </c>
      <c r="CP1850" t="s">
        <v>119</v>
      </c>
      <c r="CQ1850">
        <v>16</v>
      </c>
      <c r="CR1850">
        <v>0</v>
      </c>
      <c r="CW1850">
        <v>5865493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"10/21/2020 17:52:56.476"</f>
        <v>10/21/2020 17:52:56.476</v>
      </c>
      <c r="C1851" t="str">
        <f t="shared" si="137"/>
        <v>FFDFD3C0</v>
      </c>
      <c r="D1851" t="s">
        <v>130</v>
      </c>
      <c r="E1851">
        <v>3</v>
      </c>
      <c r="F1851">
        <v>2003</v>
      </c>
      <c r="G1851" t="s">
        <v>131</v>
      </c>
      <c r="J1851" t="s">
        <v>132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141"/>
        <v>17:53:04.406</v>
      </c>
      <c r="T1851" t="str">
        <f t="shared" si="141"/>
        <v>17:53:04.406</v>
      </c>
      <c r="U1851" t="str">
        <f t="shared" si="136"/>
        <v>A3E2C2</v>
      </c>
      <c r="V1851">
        <v>0</v>
      </c>
      <c r="W1851">
        <v>0</v>
      </c>
      <c r="X1851">
        <v>1</v>
      </c>
      <c r="Z1851">
        <v>0</v>
      </c>
      <c r="AA1851">
        <v>10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1</v>
      </c>
      <c r="AH1851">
        <v>0</v>
      </c>
      <c r="AI1851" t="s">
        <v>809</v>
      </c>
      <c r="AJ1851">
        <v>30.321943999999998</v>
      </c>
      <c r="AK1851" t="s">
        <v>810</v>
      </c>
      <c r="AL1851">
        <v>-89.831643</v>
      </c>
      <c r="AM1851">
        <v>100</v>
      </c>
      <c r="AN1851">
        <v>700</v>
      </c>
      <c r="AO1851" t="s">
        <v>118</v>
      </c>
      <c r="AP1851">
        <v>97</v>
      </c>
      <c r="AQ1851">
        <v>-34</v>
      </c>
      <c r="AR1851">
        <v>-1792</v>
      </c>
      <c r="AZ1851">
        <v>1200</v>
      </c>
      <c r="BA1851">
        <v>1</v>
      </c>
      <c r="BB1851" t="str">
        <f t="shared" si="138"/>
        <v xml:space="preserve">N35DC   </v>
      </c>
      <c r="BC1851">
        <v>1</v>
      </c>
      <c r="BE1851">
        <v>0</v>
      </c>
      <c r="BF1851">
        <v>0</v>
      </c>
      <c r="BG1851">
        <v>0</v>
      </c>
      <c r="BH1851">
        <v>875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>"17:53:04.407"</f>
        <v>17:53:04.407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5</v>
      </c>
      <c r="CP1851" t="s">
        <v>119</v>
      </c>
      <c r="CQ1851">
        <v>16</v>
      </c>
      <c r="CR1851">
        <v>0</v>
      </c>
      <c r="CW1851">
        <v>5865493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"10/21/2020 17:52:56.476"</f>
        <v>10/21/2020 17:52:56.476</v>
      </c>
      <c r="C1852" t="str">
        <f t="shared" si="137"/>
        <v>FFDFD3C0</v>
      </c>
      <c r="D1852" t="s">
        <v>124</v>
      </c>
      <c r="E1852">
        <v>2</v>
      </c>
      <c r="H1852">
        <v>14</v>
      </c>
      <c r="I1852" t="s">
        <v>125</v>
      </c>
      <c r="J1852" t="s">
        <v>126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141"/>
        <v>17:53:04.406</v>
      </c>
      <c r="T1852" t="str">
        <f t="shared" si="141"/>
        <v>17:53:04.406</v>
      </c>
      <c r="U1852" t="str">
        <f t="shared" si="136"/>
        <v>A3E2C2</v>
      </c>
      <c r="V1852">
        <v>0</v>
      </c>
      <c r="W1852">
        <v>0</v>
      </c>
      <c r="X1852">
        <v>1</v>
      </c>
      <c r="Z1852">
        <v>0</v>
      </c>
      <c r="AA1852">
        <v>10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1</v>
      </c>
      <c r="AH1852">
        <v>0</v>
      </c>
      <c r="AI1852" t="s">
        <v>809</v>
      </c>
      <c r="AJ1852">
        <v>30.321943999999998</v>
      </c>
      <c r="AK1852" t="s">
        <v>810</v>
      </c>
      <c r="AL1852">
        <v>-89.831643</v>
      </c>
      <c r="AM1852">
        <v>100</v>
      </c>
      <c r="AN1852">
        <v>700</v>
      </c>
      <c r="AO1852" t="s">
        <v>118</v>
      </c>
      <c r="AP1852">
        <v>97</v>
      </c>
      <c r="AQ1852">
        <v>-34</v>
      </c>
      <c r="AR1852">
        <v>-1792</v>
      </c>
      <c r="AZ1852">
        <v>1200</v>
      </c>
      <c r="BA1852">
        <v>1</v>
      </c>
      <c r="BB1852" t="str">
        <f t="shared" si="138"/>
        <v xml:space="preserve">N35DC   </v>
      </c>
      <c r="BC1852">
        <v>1</v>
      </c>
      <c r="BE1852">
        <v>0</v>
      </c>
      <c r="BF1852">
        <v>0</v>
      </c>
      <c r="BG1852">
        <v>0</v>
      </c>
      <c r="BH1852">
        <v>875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"17:53:04.407"</f>
        <v>17:53:04.407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5</v>
      </c>
      <c r="CP1852" t="s">
        <v>119</v>
      </c>
      <c r="CQ1852">
        <v>16</v>
      </c>
      <c r="CR1852">
        <v>0</v>
      </c>
      <c r="CW1852">
        <v>5865493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"10/21/2020 17:52:56.476"</f>
        <v>10/21/2020 17:52:56.476</v>
      </c>
      <c r="C1853" t="str">
        <f t="shared" si="137"/>
        <v>FFDFD3C0</v>
      </c>
      <c r="D1853" t="s">
        <v>113</v>
      </c>
      <c r="E1853">
        <v>4</v>
      </c>
      <c r="H1853">
        <v>162</v>
      </c>
      <c r="I1853" t="s">
        <v>114</v>
      </c>
      <c r="J1853" t="s">
        <v>115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141"/>
        <v>17:53:04.406</v>
      </c>
      <c r="T1853" t="str">
        <f t="shared" si="141"/>
        <v>17:53:04.406</v>
      </c>
      <c r="U1853" t="str">
        <f t="shared" si="136"/>
        <v>A3E2C2</v>
      </c>
      <c r="V1853">
        <v>0</v>
      </c>
      <c r="W1853">
        <v>0</v>
      </c>
      <c r="X1853">
        <v>1</v>
      </c>
      <c r="Z1853">
        <v>0</v>
      </c>
      <c r="AA1853">
        <v>10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1</v>
      </c>
      <c r="AH1853">
        <v>0</v>
      </c>
      <c r="AI1853" t="s">
        <v>809</v>
      </c>
      <c r="AJ1853">
        <v>30.321943999999998</v>
      </c>
      <c r="AK1853" t="s">
        <v>810</v>
      </c>
      <c r="AL1853">
        <v>-89.831643</v>
      </c>
      <c r="AM1853">
        <v>100</v>
      </c>
      <c r="AN1853">
        <v>700</v>
      </c>
      <c r="AO1853" t="s">
        <v>118</v>
      </c>
      <c r="AP1853">
        <v>97</v>
      </c>
      <c r="AQ1853">
        <v>-34</v>
      </c>
      <c r="AR1853">
        <v>-1792</v>
      </c>
      <c r="AZ1853">
        <v>1200</v>
      </c>
      <c r="BA1853">
        <v>1</v>
      </c>
      <c r="BB1853" t="str">
        <f t="shared" si="138"/>
        <v xml:space="preserve">N35DC   </v>
      </c>
      <c r="BC1853">
        <v>1</v>
      </c>
      <c r="BE1853">
        <v>0</v>
      </c>
      <c r="BF1853">
        <v>0</v>
      </c>
      <c r="BG1853">
        <v>0</v>
      </c>
      <c r="BH1853">
        <v>875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"17:53:04.407"</f>
        <v>17:53:04.407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5</v>
      </c>
      <c r="CP1853" t="s">
        <v>119</v>
      </c>
      <c r="CQ1853">
        <v>16</v>
      </c>
      <c r="CR1853">
        <v>0</v>
      </c>
      <c r="CW1853">
        <v>5865493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"10/21/2020 17:52:56.476"</f>
        <v>10/21/2020 17:52:56.476</v>
      </c>
      <c r="C1854" t="str">
        <f t="shared" si="137"/>
        <v>FFDFD3C0</v>
      </c>
      <c r="D1854" t="s">
        <v>133</v>
      </c>
      <c r="E1854">
        <v>1</v>
      </c>
      <c r="F1854">
        <v>1001</v>
      </c>
      <c r="G1854" t="s">
        <v>114</v>
      </c>
      <c r="J1854" t="s">
        <v>134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141"/>
        <v>17:53:04.406</v>
      </c>
      <c r="T1854" t="str">
        <f t="shared" si="141"/>
        <v>17:53:04.406</v>
      </c>
      <c r="U1854" t="str">
        <f t="shared" si="136"/>
        <v>A3E2C2</v>
      </c>
      <c r="V1854">
        <v>0</v>
      </c>
      <c r="W1854">
        <v>0</v>
      </c>
      <c r="X1854">
        <v>1</v>
      </c>
      <c r="Z1854">
        <v>0</v>
      </c>
      <c r="AA1854">
        <v>10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1</v>
      </c>
      <c r="AH1854">
        <v>0</v>
      </c>
      <c r="AI1854" t="s">
        <v>809</v>
      </c>
      <c r="AJ1854">
        <v>30.321943999999998</v>
      </c>
      <c r="AK1854" t="s">
        <v>810</v>
      </c>
      <c r="AL1854">
        <v>-89.831643</v>
      </c>
      <c r="AM1854">
        <v>100</v>
      </c>
      <c r="AN1854">
        <v>700</v>
      </c>
      <c r="AO1854" t="s">
        <v>118</v>
      </c>
      <c r="AP1854">
        <v>97</v>
      </c>
      <c r="AQ1854">
        <v>-34</v>
      </c>
      <c r="AR1854">
        <v>-1792</v>
      </c>
      <c r="AZ1854">
        <v>1200</v>
      </c>
      <c r="BA1854">
        <v>1</v>
      </c>
      <c r="BB1854" t="str">
        <f t="shared" si="138"/>
        <v xml:space="preserve">N35DC   </v>
      </c>
      <c r="BC1854">
        <v>1</v>
      </c>
      <c r="BE1854">
        <v>0</v>
      </c>
      <c r="BF1854">
        <v>0</v>
      </c>
      <c r="BG1854">
        <v>0</v>
      </c>
      <c r="BH1854">
        <v>875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"17:53:04.407"</f>
        <v>17:53:04.407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5</v>
      </c>
      <c r="CP1854" t="s">
        <v>119</v>
      </c>
      <c r="CQ1854">
        <v>16</v>
      </c>
      <c r="CR1854">
        <v>0</v>
      </c>
      <c r="CW1854">
        <v>5865493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"10/21/2020 17:52:58.428"</f>
        <v>10/21/2020 17:52:58.428</v>
      </c>
      <c r="C1855" t="str">
        <f t="shared" si="137"/>
        <v>FFDFD3C0</v>
      </c>
      <c r="D1855" t="s">
        <v>133</v>
      </c>
      <c r="E1855">
        <v>1</v>
      </c>
      <c r="F1855">
        <v>1001</v>
      </c>
      <c r="G1855" t="s">
        <v>114</v>
      </c>
      <c r="J1855" t="s">
        <v>134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"17:53:06.383"</f>
        <v>17:53:06.383</v>
      </c>
      <c r="T1855" t="str">
        <f>"17:53:06.083"</f>
        <v>17:53:06.083</v>
      </c>
      <c r="U1855" t="str">
        <f t="shared" si="136"/>
        <v>A3E2C2</v>
      </c>
      <c r="V1855">
        <v>0</v>
      </c>
      <c r="W1855">
        <v>0</v>
      </c>
      <c r="X1855">
        <v>1</v>
      </c>
      <c r="Z1855">
        <v>0</v>
      </c>
      <c r="AA1855">
        <v>10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1</v>
      </c>
      <c r="AH1855">
        <v>0</v>
      </c>
      <c r="AI1855" t="s">
        <v>811</v>
      </c>
      <c r="AJ1855">
        <v>30.321664999999999</v>
      </c>
      <c r="AK1855" t="s">
        <v>812</v>
      </c>
      <c r="AL1855">
        <v>-89.830569999999994</v>
      </c>
      <c r="AM1855">
        <v>100</v>
      </c>
      <c r="AN1855">
        <v>700</v>
      </c>
      <c r="AO1855" t="s">
        <v>118</v>
      </c>
      <c r="AP1855">
        <v>103</v>
      </c>
      <c r="AQ1855">
        <v>-24</v>
      </c>
      <c r="AR1855">
        <v>-1664</v>
      </c>
      <c r="AZ1855">
        <v>1200</v>
      </c>
      <c r="BA1855">
        <v>1</v>
      </c>
      <c r="BB1855" t="str">
        <f t="shared" si="138"/>
        <v xml:space="preserve">N35DC   </v>
      </c>
      <c r="BC1855">
        <v>1</v>
      </c>
      <c r="BE1855">
        <v>0</v>
      </c>
      <c r="BF1855">
        <v>0</v>
      </c>
      <c r="BG1855">
        <v>0</v>
      </c>
      <c r="BH1855">
        <v>725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"17:53:06.387"</f>
        <v>17:53:06.387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5</v>
      </c>
      <c r="CP1855" t="s">
        <v>119</v>
      </c>
      <c r="CQ1855">
        <v>341</v>
      </c>
      <c r="CR1855">
        <v>0</v>
      </c>
      <c r="CW1855">
        <v>213785</v>
      </c>
      <c r="CY1855">
        <v>1</v>
      </c>
      <c r="CZ1855">
        <v>0</v>
      </c>
      <c r="DA1855">
        <v>0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"10/21/2020 17:52:58.428"</f>
        <v>10/21/2020 17:52:58.428</v>
      </c>
      <c r="C1856" t="str">
        <f t="shared" si="137"/>
        <v>FFDFD3C0</v>
      </c>
      <c r="D1856" t="s">
        <v>113</v>
      </c>
      <c r="E1856">
        <v>4</v>
      </c>
      <c r="H1856">
        <v>162</v>
      </c>
      <c r="I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"17:53:06.383"</f>
        <v>17:53:06.383</v>
      </c>
      <c r="T1856" t="str">
        <f>"17:53:06.083"</f>
        <v>17:53:06.083</v>
      </c>
      <c r="U1856" t="str">
        <f t="shared" si="136"/>
        <v>A3E2C2</v>
      </c>
      <c r="V1856">
        <v>0</v>
      </c>
      <c r="W1856">
        <v>0</v>
      </c>
      <c r="X1856">
        <v>1</v>
      </c>
      <c r="Z1856">
        <v>0</v>
      </c>
      <c r="AA1856">
        <v>10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1</v>
      </c>
      <c r="AH1856">
        <v>0</v>
      </c>
      <c r="AI1856" t="s">
        <v>811</v>
      </c>
      <c r="AJ1856">
        <v>30.321664999999999</v>
      </c>
      <c r="AK1856" t="s">
        <v>812</v>
      </c>
      <c r="AL1856">
        <v>-89.830569999999994</v>
      </c>
      <c r="AM1856">
        <v>100</v>
      </c>
      <c r="AN1856">
        <v>700</v>
      </c>
      <c r="AO1856" t="s">
        <v>118</v>
      </c>
      <c r="AP1856">
        <v>103</v>
      </c>
      <c r="AQ1856">
        <v>-24</v>
      </c>
      <c r="AR1856">
        <v>-1664</v>
      </c>
      <c r="AZ1856">
        <v>1200</v>
      </c>
      <c r="BA1856">
        <v>1</v>
      </c>
      <c r="BB1856" t="str">
        <f t="shared" si="138"/>
        <v xml:space="preserve">N35DC   </v>
      </c>
      <c r="BC1856">
        <v>1</v>
      </c>
      <c r="BE1856">
        <v>0</v>
      </c>
      <c r="BF1856">
        <v>0</v>
      </c>
      <c r="BG1856">
        <v>0</v>
      </c>
      <c r="BH1856">
        <v>725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"17:53:06.387"</f>
        <v>17:53:06.387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5</v>
      </c>
      <c r="CP1856" t="s">
        <v>119</v>
      </c>
      <c r="CQ1856">
        <v>341</v>
      </c>
      <c r="CR1856">
        <v>0</v>
      </c>
      <c r="CW1856">
        <v>213785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"10/21/2020 17:52:58.428"</f>
        <v>10/21/2020 17:52:58.428</v>
      </c>
      <c r="C1857" t="str">
        <f t="shared" si="137"/>
        <v>FFDFD3C0</v>
      </c>
      <c r="D1857" t="s">
        <v>128</v>
      </c>
      <c r="E1857">
        <v>9</v>
      </c>
      <c r="H1857">
        <v>257</v>
      </c>
      <c r="I1857" t="s">
        <v>129</v>
      </c>
      <c r="J1857" t="s">
        <v>126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"17:53:06.383"</f>
        <v>17:53:06.383</v>
      </c>
      <c r="T1857" t="str">
        <f>"17:53:06.083"</f>
        <v>17:53:06.083</v>
      </c>
      <c r="U1857" t="str">
        <f t="shared" si="136"/>
        <v>A3E2C2</v>
      </c>
      <c r="V1857">
        <v>0</v>
      </c>
      <c r="W1857">
        <v>0</v>
      </c>
      <c r="X1857">
        <v>1</v>
      </c>
      <c r="Z1857">
        <v>0</v>
      </c>
      <c r="AA1857">
        <v>10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1</v>
      </c>
      <c r="AH1857">
        <v>0</v>
      </c>
      <c r="AI1857" t="s">
        <v>811</v>
      </c>
      <c r="AJ1857">
        <v>30.321664999999999</v>
      </c>
      <c r="AK1857" t="s">
        <v>812</v>
      </c>
      <c r="AL1857">
        <v>-89.830569999999994</v>
      </c>
      <c r="AM1857">
        <v>100</v>
      </c>
      <c r="AN1857">
        <v>700</v>
      </c>
      <c r="AO1857" t="s">
        <v>118</v>
      </c>
      <c r="AP1857">
        <v>103</v>
      </c>
      <c r="AQ1857">
        <v>-24</v>
      </c>
      <c r="AR1857">
        <v>-1664</v>
      </c>
      <c r="AZ1857">
        <v>1200</v>
      </c>
      <c r="BA1857">
        <v>1</v>
      </c>
      <c r="BB1857" t="str">
        <f t="shared" si="138"/>
        <v xml:space="preserve">N35DC   </v>
      </c>
      <c r="BC1857">
        <v>1</v>
      </c>
      <c r="BE1857">
        <v>0</v>
      </c>
      <c r="BF1857">
        <v>0</v>
      </c>
      <c r="BG1857">
        <v>0</v>
      </c>
      <c r="BH1857">
        <v>725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"17:53:06.387"</f>
        <v>17:53:06.387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5</v>
      </c>
      <c r="CP1857" t="s">
        <v>119</v>
      </c>
      <c r="CQ1857">
        <v>341</v>
      </c>
      <c r="CR1857">
        <v>0</v>
      </c>
      <c r="CW1857">
        <v>213785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"10/21/2020 17:52:58.428"</f>
        <v>10/21/2020 17:52:58.428</v>
      </c>
      <c r="C1858" t="str">
        <f t="shared" si="137"/>
        <v>FFDFD3C0</v>
      </c>
      <c r="D1858" t="s">
        <v>130</v>
      </c>
      <c r="E1858">
        <v>3</v>
      </c>
      <c r="F1858">
        <v>2003</v>
      </c>
      <c r="G1858" t="s">
        <v>131</v>
      </c>
      <c r="J1858" t="s">
        <v>132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"17:53:06.383"</f>
        <v>17:53:06.383</v>
      </c>
      <c r="T1858" t="str">
        <f>"17:53:06.083"</f>
        <v>17:53:06.083</v>
      </c>
      <c r="U1858" t="str">
        <f t="shared" ref="U1858:U1921" si="142">"A3E2C2"</f>
        <v>A3E2C2</v>
      </c>
      <c r="V1858">
        <v>0</v>
      </c>
      <c r="W1858">
        <v>0</v>
      </c>
      <c r="X1858">
        <v>1</v>
      </c>
      <c r="Z1858">
        <v>0</v>
      </c>
      <c r="AA1858">
        <v>10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1</v>
      </c>
      <c r="AH1858">
        <v>0</v>
      </c>
      <c r="AI1858" t="s">
        <v>811</v>
      </c>
      <c r="AJ1858">
        <v>30.321664999999999</v>
      </c>
      <c r="AK1858" t="s">
        <v>812</v>
      </c>
      <c r="AL1858">
        <v>-89.830569999999994</v>
      </c>
      <c r="AM1858">
        <v>100</v>
      </c>
      <c r="AN1858">
        <v>700</v>
      </c>
      <c r="AO1858" t="s">
        <v>118</v>
      </c>
      <c r="AP1858">
        <v>103</v>
      </c>
      <c r="AQ1858">
        <v>-24</v>
      </c>
      <c r="AR1858">
        <v>-1664</v>
      </c>
      <c r="AZ1858">
        <v>1200</v>
      </c>
      <c r="BA1858">
        <v>1</v>
      </c>
      <c r="BB1858" t="str">
        <f t="shared" si="138"/>
        <v xml:space="preserve">N35DC   </v>
      </c>
      <c r="BC1858">
        <v>1</v>
      </c>
      <c r="BE1858">
        <v>0</v>
      </c>
      <c r="BF1858">
        <v>0</v>
      </c>
      <c r="BG1858">
        <v>0</v>
      </c>
      <c r="BH1858">
        <v>725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"17:53:06.387"</f>
        <v>17:53:06.387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5</v>
      </c>
      <c r="CP1858" t="s">
        <v>119</v>
      </c>
      <c r="CQ1858">
        <v>706</v>
      </c>
      <c r="CR1858">
        <v>1</v>
      </c>
      <c r="CW1858">
        <v>14632307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"10/21/2020 17:52:58.428"</f>
        <v>10/21/2020 17:52:58.428</v>
      </c>
      <c r="C1859" t="str">
        <f t="shared" si="137"/>
        <v>FFDFD3C0</v>
      </c>
      <c r="D1859" t="s">
        <v>124</v>
      </c>
      <c r="E1859">
        <v>2</v>
      </c>
      <c r="H1859">
        <v>14</v>
      </c>
      <c r="I1859" t="s">
        <v>125</v>
      </c>
      <c r="J1859" t="s">
        <v>126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"17:53:06.383"</f>
        <v>17:53:06.383</v>
      </c>
      <c r="T1859" t="str">
        <f>"17:53:06.083"</f>
        <v>17:53:06.083</v>
      </c>
      <c r="U1859" t="str">
        <f t="shared" si="142"/>
        <v>A3E2C2</v>
      </c>
      <c r="V1859">
        <v>0</v>
      </c>
      <c r="W1859">
        <v>0</v>
      </c>
      <c r="X1859">
        <v>1</v>
      </c>
      <c r="Z1859">
        <v>0</v>
      </c>
      <c r="AA1859">
        <v>10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1</v>
      </c>
      <c r="AH1859">
        <v>0</v>
      </c>
      <c r="AI1859" t="s">
        <v>811</v>
      </c>
      <c r="AJ1859">
        <v>30.321664999999999</v>
      </c>
      <c r="AK1859" t="s">
        <v>812</v>
      </c>
      <c r="AL1859">
        <v>-89.830569999999994</v>
      </c>
      <c r="AM1859">
        <v>100</v>
      </c>
      <c r="AN1859">
        <v>700</v>
      </c>
      <c r="AO1859" t="s">
        <v>118</v>
      </c>
      <c r="AP1859">
        <v>103</v>
      </c>
      <c r="AQ1859">
        <v>-24</v>
      </c>
      <c r="AR1859">
        <v>-1664</v>
      </c>
      <c r="AZ1859">
        <v>1200</v>
      </c>
      <c r="BA1859">
        <v>1</v>
      </c>
      <c r="BB1859" t="str">
        <f t="shared" si="138"/>
        <v xml:space="preserve">N35DC   </v>
      </c>
      <c r="BC1859">
        <v>1</v>
      </c>
      <c r="BE1859">
        <v>0</v>
      </c>
      <c r="BF1859">
        <v>0</v>
      </c>
      <c r="BG1859">
        <v>0</v>
      </c>
      <c r="BH1859">
        <v>725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"17:53:06.387"</f>
        <v>17:53:06.387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5</v>
      </c>
      <c r="CP1859" t="s">
        <v>119</v>
      </c>
      <c r="CQ1859">
        <v>706</v>
      </c>
      <c r="CR1859">
        <v>1</v>
      </c>
      <c r="CW1859">
        <v>14632307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"10/21/2020 17:52:59.519"</f>
        <v>10/21/2020 17:52:59.519</v>
      </c>
      <c r="C1860" t="str">
        <f t="shared" si="137"/>
        <v>FFDFD3C0</v>
      </c>
      <c r="D1860" t="s">
        <v>130</v>
      </c>
      <c r="E1860">
        <v>3</v>
      </c>
      <c r="F1860">
        <v>2003</v>
      </c>
      <c r="G1860" t="s">
        <v>131</v>
      </c>
      <c r="J1860" t="s">
        <v>132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ref="S1860:T1864" si="143">"17:53:07.406"</f>
        <v>17:53:07.406</v>
      </c>
      <c r="T1860" t="str">
        <f t="shared" si="143"/>
        <v>17:53:07.406</v>
      </c>
      <c r="U1860" t="str">
        <f t="shared" si="142"/>
        <v>A3E2C2</v>
      </c>
      <c r="V1860">
        <v>0</v>
      </c>
      <c r="W1860">
        <v>0</v>
      </c>
      <c r="X1860">
        <v>1</v>
      </c>
      <c r="Z1860">
        <v>0</v>
      </c>
      <c r="AA1860">
        <v>10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1</v>
      </c>
      <c r="AH1860">
        <v>0</v>
      </c>
      <c r="AI1860" t="s">
        <v>813</v>
      </c>
      <c r="AJ1860">
        <v>30.321622000000001</v>
      </c>
      <c r="AK1860" t="s">
        <v>814</v>
      </c>
      <c r="AL1860">
        <v>-89.829991000000007</v>
      </c>
      <c r="AM1860">
        <v>100</v>
      </c>
      <c r="AN1860">
        <v>700</v>
      </c>
      <c r="AO1860" t="s">
        <v>118</v>
      </c>
      <c r="AP1860">
        <v>105</v>
      </c>
      <c r="AQ1860">
        <v>-19</v>
      </c>
      <c r="AR1860">
        <v>-1664</v>
      </c>
      <c r="AZ1860">
        <v>1200</v>
      </c>
      <c r="BA1860">
        <v>1</v>
      </c>
      <c r="BB1860" t="str">
        <f t="shared" si="138"/>
        <v xml:space="preserve">N35DC   </v>
      </c>
      <c r="BC1860">
        <v>1</v>
      </c>
      <c r="BE1860">
        <v>0</v>
      </c>
      <c r="BF1860">
        <v>0</v>
      </c>
      <c r="BG1860">
        <v>0</v>
      </c>
      <c r="BH1860">
        <v>675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>"17:53:07.407"</f>
        <v>17:53:07.407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5</v>
      </c>
      <c r="CP1860" t="s">
        <v>119</v>
      </c>
      <c r="CQ1860">
        <v>706</v>
      </c>
      <c r="CR1860">
        <v>1</v>
      </c>
      <c r="CW1860">
        <v>14632334</v>
      </c>
      <c r="CY1860">
        <v>1</v>
      </c>
      <c r="CZ1860">
        <v>0</v>
      </c>
      <c r="DA1860">
        <v>0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"10/21/2020 17:52:59.519"</f>
        <v>10/21/2020 17:52:59.519</v>
      </c>
      <c r="C1861" t="str">
        <f t="shared" si="137"/>
        <v>FFDFD3C0</v>
      </c>
      <c r="D1861" t="s">
        <v>113</v>
      </c>
      <c r="E1861">
        <v>4</v>
      </c>
      <c r="H1861">
        <v>162</v>
      </c>
      <c r="I1861" t="s">
        <v>114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143"/>
        <v>17:53:07.406</v>
      </c>
      <c r="T1861" t="str">
        <f t="shared" si="143"/>
        <v>17:53:07.406</v>
      </c>
      <c r="U1861" t="str">
        <f t="shared" si="142"/>
        <v>A3E2C2</v>
      </c>
      <c r="V1861">
        <v>0</v>
      </c>
      <c r="W1861">
        <v>0</v>
      </c>
      <c r="X1861">
        <v>1</v>
      </c>
      <c r="Z1861">
        <v>0</v>
      </c>
      <c r="AA1861">
        <v>10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1</v>
      </c>
      <c r="AH1861">
        <v>0</v>
      </c>
      <c r="AI1861" t="s">
        <v>813</v>
      </c>
      <c r="AJ1861">
        <v>30.321622000000001</v>
      </c>
      <c r="AK1861" t="s">
        <v>814</v>
      </c>
      <c r="AL1861">
        <v>-89.829991000000007</v>
      </c>
      <c r="AM1861">
        <v>100</v>
      </c>
      <c r="AN1861">
        <v>700</v>
      </c>
      <c r="AO1861" t="s">
        <v>118</v>
      </c>
      <c r="AP1861">
        <v>105</v>
      </c>
      <c r="AQ1861">
        <v>-19</v>
      </c>
      <c r="AR1861">
        <v>-1664</v>
      </c>
      <c r="AZ1861">
        <v>1200</v>
      </c>
      <c r="BA1861">
        <v>1</v>
      </c>
      <c r="BB1861" t="str">
        <f t="shared" si="138"/>
        <v xml:space="preserve">N35DC   </v>
      </c>
      <c r="BC1861">
        <v>1</v>
      </c>
      <c r="BE1861">
        <v>0</v>
      </c>
      <c r="BF1861">
        <v>0</v>
      </c>
      <c r="BG1861">
        <v>0</v>
      </c>
      <c r="BH1861">
        <v>675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>"17:53:07.407"</f>
        <v>17:53:07.407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3</v>
      </c>
      <c r="CP1861" t="s">
        <v>119</v>
      </c>
      <c r="CQ1861">
        <v>16</v>
      </c>
      <c r="CR1861">
        <v>0</v>
      </c>
      <c r="CW1861">
        <v>5867463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"10/21/2020 17:52:59.519"</f>
        <v>10/21/2020 17:52:59.519</v>
      </c>
      <c r="C1862" t="str">
        <f t="shared" si="137"/>
        <v>FFDFD3C0</v>
      </c>
      <c r="D1862" t="s">
        <v>128</v>
      </c>
      <c r="E1862">
        <v>9</v>
      </c>
      <c r="H1862">
        <v>257</v>
      </c>
      <c r="I1862" t="s">
        <v>129</v>
      </c>
      <c r="J1862" t="s">
        <v>126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143"/>
        <v>17:53:07.406</v>
      </c>
      <c r="T1862" t="str">
        <f t="shared" si="143"/>
        <v>17:53:07.406</v>
      </c>
      <c r="U1862" t="str">
        <f t="shared" si="142"/>
        <v>A3E2C2</v>
      </c>
      <c r="V1862">
        <v>0</v>
      </c>
      <c r="W1862">
        <v>0</v>
      </c>
      <c r="X1862">
        <v>1</v>
      </c>
      <c r="Z1862">
        <v>0</v>
      </c>
      <c r="AA1862">
        <v>10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1</v>
      </c>
      <c r="AH1862">
        <v>0</v>
      </c>
      <c r="AI1862" t="s">
        <v>813</v>
      </c>
      <c r="AJ1862">
        <v>30.321622000000001</v>
      </c>
      <c r="AK1862" t="s">
        <v>814</v>
      </c>
      <c r="AL1862">
        <v>-89.829991000000007</v>
      </c>
      <c r="AM1862">
        <v>100</v>
      </c>
      <c r="AN1862">
        <v>700</v>
      </c>
      <c r="AO1862" t="s">
        <v>118</v>
      </c>
      <c r="AP1862">
        <v>105</v>
      </c>
      <c r="AQ1862">
        <v>-19</v>
      </c>
      <c r="AR1862">
        <v>-1664</v>
      </c>
      <c r="AZ1862">
        <v>1200</v>
      </c>
      <c r="BA1862">
        <v>1</v>
      </c>
      <c r="BB1862" t="str">
        <f t="shared" si="138"/>
        <v xml:space="preserve">N35DC   </v>
      </c>
      <c r="BC1862">
        <v>1</v>
      </c>
      <c r="BE1862">
        <v>0</v>
      </c>
      <c r="BF1862">
        <v>0</v>
      </c>
      <c r="BG1862">
        <v>0</v>
      </c>
      <c r="BH1862">
        <v>675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>"17:53:07.407"</f>
        <v>17:53:07.407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3</v>
      </c>
      <c r="CP1862" t="s">
        <v>119</v>
      </c>
      <c r="CQ1862">
        <v>16</v>
      </c>
      <c r="CR1862">
        <v>0</v>
      </c>
      <c r="CW1862">
        <v>5867463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"10/21/2020 17:52:59.519"</f>
        <v>10/21/2020 17:52:59.519</v>
      </c>
      <c r="C1863" t="str">
        <f t="shared" si="137"/>
        <v>FFDFD3C0</v>
      </c>
      <c r="D1863" t="s">
        <v>133</v>
      </c>
      <c r="E1863">
        <v>1</v>
      </c>
      <c r="F1863">
        <v>1001</v>
      </c>
      <c r="G1863" t="s">
        <v>114</v>
      </c>
      <c r="J1863" t="s">
        <v>134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143"/>
        <v>17:53:07.406</v>
      </c>
      <c r="T1863" t="str">
        <f t="shared" si="143"/>
        <v>17:53:07.406</v>
      </c>
      <c r="U1863" t="str">
        <f t="shared" si="142"/>
        <v>A3E2C2</v>
      </c>
      <c r="V1863">
        <v>0</v>
      </c>
      <c r="W1863">
        <v>0</v>
      </c>
      <c r="X1863">
        <v>1</v>
      </c>
      <c r="Z1863">
        <v>0</v>
      </c>
      <c r="AA1863">
        <v>10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1</v>
      </c>
      <c r="AH1863">
        <v>0</v>
      </c>
      <c r="AI1863" t="s">
        <v>813</v>
      </c>
      <c r="AJ1863">
        <v>30.321622000000001</v>
      </c>
      <c r="AK1863" t="s">
        <v>814</v>
      </c>
      <c r="AL1863">
        <v>-89.829991000000007</v>
      </c>
      <c r="AM1863">
        <v>100</v>
      </c>
      <c r="AN1863">
        <v>700</v>
      </c>
      <c r="AO1863" t="s">
        <v>118</v>
      </c>
      <c r="AP1863">
        <v>105</v>
      </c>
      <c r="AQ1863">
        <v>-19</v>
      </c>
      <c r="AR1863">
        <v>-1664</v>
      </c>
      <c r="AZ1863">
        <v>1200</v>
      </c>
      <c r="BA1863">
        <v>1</v>
      </c>
      <c r="BB1863" t="str">
        <f t="shared" si="138"/>
        <v xml:space="preserve">N35DC   </v>
      </c>
      <c r="BC1863">
        <v>1</v>
      </c>
      <c r="BE1863">
        <v>0</v>
      </c>
      <c r="BF1863">
        <v>0</v>
      </c>
      <c r="BG1863">
        <v>0</v>
      </c>
      <c r="BH1863">
        <v>675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>"17:53:07.407"</f>
        <v>17:53:07.407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3</v>
      </c>
      <c r="CP1863" t="s">
        <v>119</v>
      </c>
      <c r="CQ1863">
        <v>16</v>
      </c>
      <c r="CR1863">
        <v>0</v>
      </c>
      <c r="CW1863">
        <v>5867463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"10/21/2020 17:52:59.519"</f>
        <v>10/21/2020 17:52:59.519</v>
      </c>
      <c r="C1864" t="str">
        <f t="shared" si="137"/>
        <v>FFDFD3C0</v>
      </c>
      <c r="D1864" t="s">
        <v>124</v>
      </c>
      <c r="E1864">
        <v>2</v>
      </c>
      <c r="H1864">
        <v>14</v>
      </c>
      <c r="I1864" t="s">
        <v>125</v>
      </c>
      <c r="J1864" t="s">
        <v>126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143"/>
        <v>17:53:07.406</v>
      </c>
      <c r="T1864" t="str">
        <f t="shared" si="143"/>
        <v>17:53:07.406</v>
      </c>
      <c r="U1864" t="str">
        <f t="shared" si="142"/>
        <v>A3E2C2</v>
      </c>
      <c r="V1864">
        <v>0</v>
      </c>
      <c r="W1864">
        <v>0</v>
      </c>
      <c r="X1864">
        <v>1</v>
      </c>
      <c r="Z1864">
        <v>0</v>
      </c>
      <c r="AA1864">
        <v>10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1</v>
      </c>
      <c r="AH1864">
        <v>0</v>
      </c>
      <c r="AI1864" t="s">
        <v>813</v>
      </c>
      <c r="AJ1864">
        <v>30.321622000000001</v>
      </c>
      <c r="AK1864" t="s">
        <v>814</v>
      </c>
      <c r="AL1864">
        <v>-89.829991000000007</v>
      </c>
      <c r="AM1864">
        <v>100</v>
      </c>
      <c r="AN1864">
        <v>700</v>
      </c>
      <c r="AO1864" t="s">
        <v>118</v>
      </c>
      <c r="AP1864">
        <v>105</v>
      </c>
      <c r="AQ1864">
        <v>-19</v>
      </c>
      <c r="AR1864">
        <v>-1664</v>
      </c>
      <c r="AZ1864">
        <v>1200</v>
      </c>
      <c r="BA1864">
        <v>1</v>
      </c>
      <c r="BB1864" t="str">
        <f t="shared" si="138"/>
        <v xml:space="preserve">N35DC   </v>
      </c>
      <c r="BC1864">
        <v>1</v>
      </c>
      <c r="BE1864">
        <v>0</v>
      </c>
      <c r="BF1864">
        <v>0</v>
      </c>
      <c r="BG1864">
        <v>0</v>
      </c>
      <c r="BH1864">
        <v>675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>"17:53:07.407"</f>
        <v>17:53:07.407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5</v>
      </c>
      <c r="CP1864" t="s">
        <v>119</v>
      </c>
      <c r="CQ1864">
        <v>706</v>
      </c>
      <c r="CR1864">
        <v>1</v>
      </c>
      <c r="CW1864">
        <v>14632334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"10/21/2020 17:53:01.684"</f>
        <v>10/21/2020 17:53:01.684</v>
      </c>
      <c r="C1865" t="str">
        <f t="shared" si="137"/>
        <v>FFDFD3C0</v>
      </c>
      <c r="D1865" t="s">
        <v>128</v>
      </c>
      <c r="E1865">
        <v>9</v>
      </c>
      <c r="H1865">
        <v>257</v>
      </c>
      <c r="I1865" t="s">
        <v>129</v>
      </c>
      <c r="J1865" t="s">
        <v>126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"17:53:09.625"</f>
        <v>17:53:09.625</v>
      </c>
      <c r="T1865" t="str">
        <f>"17:53:09.425"</f>
        <v>17:53:09.425</v>
      </c>
      <c r="U1865" t="str">
        <f t="shared" si="142"/>
        <v>A3E2C2</v>
      </c>
      <c r="V1865">
        <v>0</v>
      </c>
      <c r="W1865">
        <v>0</v>
      </c>
      <c r="X1865">
        <v>1</v>
      </c>
      <c r="Z1865">
        <v>0</v>
      </c>
      <c r="AA1865">
        <v>10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1</v>
      </c>
      <c r="AH1865">
        <v>0</v>
      </c>
      <c r="AI1865" t="s">
        <v>815</v>
      </c>
      <c r="AJ1865">
        <v>30.321449999999999</v>
      </c>
      <c r="AK1865" t="s">
        <v>816</v>
      </c>
      <c r="AL1865">
        <v>-89.828745999999995</v>
      </c>
      <c r="AM1865">
        <v>100</v>
      </c>
      <c r="AN1865">
        <v>600</v>
      </c>
      <c r="AO1865" t="s">
        <v>118</v>
      </c>
      <c r="AP1865">
        <v>107</v>
      </c>
      <c r="AQ1865">
        <v>-13</v>
      </c>
      <c r="AR1865">
        <v>-1216</v>
      </c>
      <c r="AZ1865">
        <v>1200</v>
      </c>
      <c r="BA1865">
        <v>1</v>
      </c>
      <c r="BB1865" t="str">
        <f t="shared" si="138"/>
        <v xml:space="preserve">N35DC   </v>
      </c>
      <c r="BC1865">
        <v>1</v>
      </c>
      <c r="BE1865">
        <v>0</v>
      </c>
      <c r="BF1865">
        <v>0</v>
      </c>
      <c r="BG1865">
        <v>0</v>
      </c>
      <c r="BH1865">
        <v>650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>"17:53:09.627"</f>
        <v>17:53:09.627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5</v>
      </c>
      <c r="CP1865" t="s">
        <v>119</v>
      </c>
      <c r="CQ1865">
        <v>16</v>
      </c>
      <c r="CR1865">
        <v>0</v>
      </c>
      <c r="CW1865">
        <v>5868951</v>
      </c>
      <c r="CY1865">
        <v>1</v>
      </c>
      <c r="CZ1865">
        <v>0</v>
      </c>
      <c r="DA1865">
        <v>0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"10/21/2020 17:53:01.684"</f>
        <v>10/21/2020 17:53:01.684</v>
      </c>
      <c r="C1866" t="str">
        <f t="shared" ref="C1866:C1929" si="144">"FFDFD3C0"</f>
        <v>FFDFD3C0</v>
      </c>
      <c r="D1866" t="s">
        <v>130</v>
      </c>
      <c r="E1866">
        <v>3</v>
      </c>
      <c r="F1866">
        <v>2003</v>
      </c>
      <c r="G1866" t="s">
        <v>131</v>
      </c>
      <c r="J1866" t="s">
        <v>132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"17:53:09.625"</f>
        <v>17:53:09.625</v>
      </c>
      <c r="T1866" t="str">
        <f>"17:53:09.425"</f>
        <v>17:53:09.425</v>
      </c>
      <c r="U1866" t="str">
        <f t="shared" si="142"/>
        <v>A3E2C2</v>
      </c>
      <c r="V1866">
        <v>0</v>
      </c>
      <c r="W1866">
        <v>0</v>
      </c>
      <c r="X1866">
        <v>1</v>
      </c>
      <c r="Z1866">
        <v>0</v>
      </c>
      <c r="AA1866">
        <v>10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1</v>
      </c>
      <c r="AH1866">
        <v>0</v>
      </c>
      <c r="AI1866" t="s">
        <v>815</v>
      </c>
      <c r="AJ1866">
        <v>30.321449999999999</v>
      </c>
      <c r="AK1866" t="s">
        <v>816</v>
      </c>
      <c r="AL1866">
        <v>-89.828745999999995</v>
      </c>
      <c r="AM1866">
        <v>100</v>
      </c>
      <c r="AN1866">
        <v>600</v>
      </c>
      <c r="AO1866" t="s">
        <v>118</v>
      </c>
      <c r="AP1866">
        <v>107</v>
      </c>
      <c r="AQ1866">
        <v>-13</v>
      </c>
      <c r="AR1866">
        <v>-1216</v>
      </c>
      <c r="AZ1866">
        <v>1200</v>
      </c>
      <c r="BA1866">
        <v>1</v>
      </c>
      <c r="BB1866" t="str">
        <f t="shared" ref="BB1866:BB1929" si="145">"N35DC   "</f>
        <v xml:space="preserve">N35DC   </v>
      </c>
      <c r="BC1866">
        <v>1</v>
      </c>
      <c r="BE1866">
        <v>0</v>
      </c>
      <c r="BF1866">
        <v>0</v>
      </c>
      <c r="BG1866">
        <v>0</v>
      </c>
      <c r="BH1866">
        <v>650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>"17:53:09.627"</f>
        <v>17:53:09.627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5</v>
      </c>
      <c r="CP1866" t="s">
        <v>119</v>
      </c>
      <c r="CQ1866">
        <v>706</v>
      </c>
      <c r="CR1866">
        <v>1</v>
      </c>
      <c r="CW1866">
        <v>14632408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"10/21/2020 17:53:01.684"</f>
        <v>10/21/2020 17:53:01.684</v>
      </c>
      <c r="C1867" t="str">
        <f t="shared" si="144"/>
        <v>FFDFD3C0</v>
      </c>
      <c r="D1867" t="s">
        <v>124</v>
      </c>
      <c r="E1867">
        <v>2</v>
      </c>
      <c r="H1867">
        <v>14</v>
      </c>
      <c r="I1867" t="s">
        <v>125</v>
      </c>
      <c r="J1867" t="s">
        <v>126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"17:53:09.625"</f>
        <v>17:53:09.625</v>
      </c>
      <c r="T1867" t="str">
        <f>"17:53:09.425"</f>
        <v>17:53:09.425</v>
      </c>
      <c r="U1867" t="str">
        <f t="shared" si="142"/>
        <v>A3E2C2</v>
      </c>
      <c r="V1867">
        <v>0</v>
      </c>
      <c r="W1867">
        <v>0</v>
      </c>
      <c r="X1867">
        <v>1</v>
      </c>
      <c r="Z1867">
        <v>0</v>
      </c>
      <c r="AA1867">
        <v>10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1</v>
      </c>
      <c r="AH1867">
        <v>0</v>
      </c>
      <c r="AI1867" t="s">
        <v>815</v>
      </c>
      <c r="AJ1867">
        <v>30.321449999999999</v>
      </c>
      <c r="AK1867" t="s">
        <v>816</v>
      </c>
      <c r="AL1867">
        <v>-89.828745999999995</v>
      </c>
      <c r="AM1867">
        <v>100</v>
      </c>
      <c r="AN1867">
        <v>600</v>
      </c>
      <c r="AO1867" t="s">
        <v>118</v>
      </c>
      <c r="AP1867">
        <v>107</v>
      </c>
      <c r="AQ1867">
        <v>-13</v>
      </c>
      <c r="AR1867">
        <v>-1216</v>
      </c>
      <c r="AZ1867">
        <v>1200</v>
      </c>
      <c r="BA1867">
        <v>1</v>
      </c>
      <c r="BB1867" t="str">
        <f t="shared" si="145"/>
        <v xml:space="preserve">N35DC   </v>
      </c>
      <c r="BC1867">
        <v>1</v>
      </c>
      <c r="BE1867">
        <v>0</v>
      </c>
      <c r="BF1867">
        <v>0</v>
      </c>
      <c r="BG1867">
        <v>0</v>
      </c>
      <c r="BH1867">
        <v>650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"17:53:09.627"</f>
        <v>17:53:09.627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5</v>
      </c>
      <c r="CP1867" t="s">
        <v>119</v>
      </c>
      <c r="CQ1867">
        <v>706</v>
      </c>
      <c r="CR1867">
        <v>1</v>
      </c>
      <c r="CW1867">
        <v>14632408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"10/21/2020 17:53:01.684"</f>
        <v>10/21/2020 17:53:01.684</v>
      </c>
      <c r="C1868" t="str">
        <f t="shared" si="144"/>
        <v>FFDFD3C0</v>
      </c>
      <c r="D1868" t="s">
        <v>133</v>
      </c>
      <c r="E1868">
        <v>1</v>
      </c>
      <c r="F1868">
        <v>1001</v>
      </c>
      <c r="G1868" t="s">
        <v>114</v>
      </c>
      <c r="J1868" t="s">
        <v>134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"17:53:09.625"</f>
        <v>17:53:09.625</v>
      </c>
      <c r="T1868" t="str">
        <f>"17:53:09.425"</f>
        <v>17:53:09.425</v>
      </c>
      <c r="U1868" t="str">
        <f t="shared" si="142"/>
        <v>A3E2C2</v>
      </c>
      <c r="V1868">
        <v>0</v>
      </c>
      <c r="W1868">
        <v>0</v>
      </c>
      <c r="X1868">
        <v>1</v>
      </c>
      <c r="Z1868">
        <v>0</v>
      </c>
      <c r="AA1868">
        <v>10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1</v>
      </c>
      <c r="AH1868">
        <v>0</v>
      </c>
      <c r="AI1868" t="s">
        <v>815</v>
      </c>
      <c r="AJ1868">
        <v>30.321449999999999</v>
      </c>
      <c r="AK1868" t="s">
        <v>816</v>
      </c>
      <c r="AL1868">
        <v>-89.828745999999995</v>
      </c>
      <c r="AM1868">
        <v>100</v>
      </c>
      <c r="AN1868">
        <v>600</v>
      </c>
      <c r="AO1868" t="s">
        <v>118</v>
      </c>
      <c r="AP1868">
        <v>107</v>
      </c>
      <c r="AQ1868">
        <v>-13</v>
      </c>
      <c r="AR1868">
        <v>-1216</v>
      </c>
      <c r="AZ1868">
        <v>1200</v>
      </c>
      <c r="BA1868">
        <v>1</v>
      </c>
      <c r="BB1868" t="str">
        <f t="shared" si="145"/>
        <v xml:space="preserve">N35DC   </v>
      </c>
      <c r="BC1868">
        <v>1</v>
      </c>
      <c r="BE1868">
        <v>0</v>
      </c>
      <c r="BF1868">
        <v>0</v>
      </c>
      <c r="BG1868">
        <v>0</v>
      </c>
      <c r="BH1868">
        <v>650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"17:53:09.627"</f>
        <v>17:53:09.627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5</v>
      </c>
      <c r="CP1868" t="s">
        <v>119</v>
      </c>
      <c r="CQ1868">
        <v>16</v>
      </c>
      <c r="CR1868">
        <v>0</v>
      </c>
      <c r="CW1868">
        <v>5868951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"10/21/2020 17:53:01.684"</f>
        <v>10/21/2020 17:53:01.684</v>
      </c>
      <c r="C1869" t="str">
        <f t="shared" si="144"/>
        <v>FFDFD3C0</v>
      </c>
      <c r="D1869" t="s">
        <v>113</v>
      </c>
      <c r="E1869">
        <v>4</v>
      </c>
      <c r="H1869">
        <v>162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"17:53:09.625"</f>
        <v>17:53:09.625</v>
      </c>
      <c r="T1869" t="str">
        <f>"17:53:09.425"</f>
        <v>17:53:09.425</v>
      </c>
      <c r="U1869" t="str">
        <f t="shared" si="142"/>
        <v>A3E2C2</v>
      </c>
      <c r="V1869">
        <v>0</v>
      </c>
      <c r="W1869">
        <v>0</v>
      </c>
      <c r="X1869">
        <v>1</v>
      </c>
      <c r="Z1869">
        <v>0</v>
      </c>
      <c r="AA1869">
        <v>10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1</v>
      </c>
      <c r="AH1869">
        <v>0</v>
      </c>
      <c r="AI1869" t="s">
        <v>815</v>
      </c>
      <c r="AJ1869">
        <v>30.321449999999999</v>
      </c>
      <c r="AK1869" t="s">
        <v>816</v>
      </c>
      <c r="AL1869">
        <v>-89.828745999999995</v>
      </c>
      <c r="AM1869">
        <v>100</v>
      </c>
      <c r="AN1869">
        <v>600</v>
      </c>
      <c r="AO1869" t="s">
        <v>118</v>
      </c>
      <c r="AP1869">
        <v>107</v>
      </c>
      <c r="AQ1869">
        <v>-13</v>
      </c>
      <c r="AR1869">
        <v>-1216</v>
      </c>
      <c r="AZ1869">
        <v>1200</v>
      </c>
      <c r="BA1869">
        <v>1</v>
      </c>
      <c r="BB1869" t="str">
        <f t="shared" si="145"/>
        <v xml:space="preserve">N35DC   </v>
      </c>
      <c r="BC1869">
        <v>1</v>
      </c>
      <c r="BE1869">
        <v>0</v>
      </c>
      <c r="BF1869">
        <v>0</v>
      </c>
      <c r="BG1869">
        <v>0</v>
      </c>
      <c r="BH1869">
        <v>650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"17:53:09.627"</f>
        <v>17:53:09.627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5</v>
      </c>
      <c r="CP1869" t="s">
        <v>119</v>
      </c>
      <c r="CQ1869">
        <v>16</v>
      </c>
      <c r="CR1869">
        <v>0</v>
      </c>
      <c r="CW1869">
        <v>5868951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"10/21/2020 17:53:02.543"</f>
        <v>10/21/2020 17:53:02.543</v>
      </c>
      <c r="C1870" t="str">
        <f t="shared" si="144"/>
        <v>FFDFD3C0</v>
      </c>
      <c r="D1870" t="s">
        <v>128</v>
      </c>
      <c r="E1870">
        <v>9</v>
      </c>
      <c r="H1870">
        <v>257</v>
      </c>
      <c r="I1870" t="s">
        <v>129</v>
      </c>
      <c r="J1870" t="s">
        <v>126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"17:53:10.461"</f>
        <v>17:53:10.461</v>
      </c>
      <c r="T1870" t="str">
        <f>"17:53:10.361"</f>
        <v>17:53:10.361</v>
      </c>
      <c r="U1870" t="str">
        <f t="shared" si="142"/>
        <v>A3E2C2</v>
      </c>
      <c r="V1870">
        <v>0</v>
      </c>
      <c r="W1870">
        <v>0</v>
      </c>
      <c r="X1870">
        <v>1</v>
      </c>
      <c r="Z1870">
        <v>0</v>
      </c>
      <c r="AA1870">
        <v>10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1</v>
      </c>
      <c r="AH1870">
        <v>0</v>
      </c>
      <c r="AI1870" t="s">
        <v>817</v>
      </c>
      <c r="AJ1870">
        <v>30.321386</v>
      </c>
      <c r="AK1870" t="s">
        <v>818</v>
      </c>
      <c r="AL1870">
        <v>-89.828253000000004</v>
      </c>
      <c r="AM1870">
        <v>100</v>
      </c>
      <c r="AN1870">
        <v>600</v>
      </c>
      <c r="AO1870" t="s">
        <v>118</v>
      </c>
      <c r="AP1870">
        <v>107</v>
      </c>
      <c r="AQ1870">
        <v>-12</v>
      </c>
      <c r="AR1870">
        <v>-704</v>
      </c>
      <c r="AZ1870">
        <v>1200</v>
      </c>
      <c r="BA1870">
        <v>1</v>
      </c>
      <c r="BB1870" t="str">
        <f t="shared" si="145"/>
        <v xml:space="preserve">N35DC   </v>
      </c>
      <c r="BC1870">
        <v>1</v>
      </c>
      <c r="BE1870">
        <v>0</v>
      </c>
      <c r="BF1870">
        <v>0</v>
      </c>
      <c r="BG1870">
        <v>0</v>
      </c>
      <c r="BH1870">
        <v>625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"17:53:10.467"</f>
        <v>17:53:10.467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5</v>
      </c>
      <c r="CP1870" t="s">
        <v>119</v>
      </c>
      <c r="CQ1870">
        <v>16</v>
      </c>
      <c r="CR1870">
        <v>0</v>
      </c>
      <c r="CW1870">
        <v>5869538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"10/21/2020 17:53:02.543"</f>
        <v>10/21/2020 17:53:02.543</v>
      </c>
      <c r="C1871" t="str">
        <f t="shared" si="144"/>
        <v>FFDFD3C0</v>
      </c>
      <c r="D1871" t="s">
        <v>130</v>
      </c>
      <c r="E1871">
        <v>3</v>
      </c>
      <c r="F1871">
        <v>2003</v>
      </c>
      <c r="G1871" t="s">
        <v>131</v>
      </c>
      <c r="J1871" t="s">
        <v>132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"17:53:10.461"</f>
        <v>17:53:10.461</v>
      </c>
      <c r="T1871" t="str">
        <f>"17:53:10.361"</f>
        <v>17:53:10.361</v>
      </c>
      <c r="U1871" t="str">
        <f t="shared" si="142"/>
        <v>A3E2C2</v>
      </c>
      <c r="V1871">
        <v>0</v>
      </c>
      <c r="W1871">
        <v>0</v>
      </c>
      <c r="X1871">
        <v>1</v>
      </c>
      <c r="Z1871">
        <v>0</v>
      </c>
      <c r="AA1871">
        <v>10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1</v>
      </c>
      <c r="AH1871">
        <v>0</v>
      </c>
      <c r="AI1871" t="s">
        <v>817</v>
      </c>
      <c r="AJ1871">
        <v>30.321386</v>
      </c>
      <c r="AK1871" t="s">
        <v>818</v>
      </c>
      <c r="AL1871">
        <v>-89.828253000000004</v>
      </c>
      <c r="AM1871">
        <v>100</v>
      </c>
      <c r="AN1871">
        <v>600</v>
      </c>
      <c r="AO1871" t="s">
        <v>118</v>
      </c>
      <c r="AP1871">
        <v>107</v>
      </c>
      <c r="AQ1871">
        <v>-12</v>
      </c>
      <c r="AR1871">
        <v>-704</v>
      </c>
      <c r="AZ1871">
        <v>1200</v>
      </c>
      <c r="BA1871">
        <v>1</v>
      </c>
      <c r="BB1871" t="str">
        <f t="shared" si="145"/>
        <v xml:space="preserve">N35DC   </v>
      </c>
      <c r="BC1871">
        <v>1</v>
      </c>
      <c r="BE1871">
        <v>0</v>
      </c>
      <c r="BF1871">
        <v>0</v>
      </c>
      <c r="BG1871">
        <v>0</v>
      </c>
      <c r="BH1871">
        <v>625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"17:53:10.467"</f>
        <v>17:53:10.467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5</v>
      </c>
      <c r="CP1871" t="s">
        <v>119</v>
      </c>
      <c r="CQ1871">
        <v>16</v>
      </c>
      <c r="CR1871">
        <v>0</v>
      </c>
      <c r="CW1871">
        <v>5869538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"10/21/2020 17:53:02.543"</f>
        <v>10/21/2020 17:53:02.543</v>
      </c>
      <c r="C1872" t="str">
        <f t="shared" si="144"/>
        <v>FFDFD3C0</v>
      </c>
      <c r="D1872" t="s">
        <v>124</v>
      </c>
      <c r="E1872">
        <v>2</v>
      </c>
      <c r="H1872">
        <v>14</v>
      </c>
      <c r="I1872" t="s">
        <v>125</v>
      </c>
      <c r="J1872" t="s">
        <v>126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"17:53:10.461"</f>
        <v>17:53:10.461</v>
      </c>
      <c r="T1872" t="str">
        <f>"17:53:10.361"</f>
        <v>17:53:10.361</v>
      </c>
      <c r="U1872" t="str">
        <f t="shared" si="142"/>
        <v>A3E2C2</v>
      </c>
      <c r="V1872">
        <v>0</v>
      </c>
      <c r="W1872">
        <v>0</v>
      </c>
      <c r="X1872">
        <v>1</v>
      </c>
      <c r="Z1872">
        <v>0</v>
      </c>
      <c r="AA1872">
        <v>10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1</v>
      </c>
      <c r="AH1872">
        <v>0</v>
      </c>
      <c r="AI1872" t="s">
        <v>817</v>
      </c>
      <c r="AJ1872">
        <v>30.321386</v>
      </c>
      <c r="AK1872" t="s">
        <v>818</v>
      </c>
      <c r="AL1872">
        <v>-89.828253000000004</v>
      </c>
      <c r="AM1872">
        <v>100</v>
      </c>
      <c r="AN1872">
        <v>600</v>
      </c>
      <c r="AO1872" t="s">
        <v>118</v>
      </c>
      <c r="AP1872">
        <v>107</v>
      </c>
      <c r="AQ1872">
        <v>-12</v>
      </c>
      <c r="AR1872">
        <v>-704</v>
      </c>
      <c r="AZ1872">
        <v>1200</v>
      </c>
      <c r="BA1872">
        <v>1</v>
      </c>
      <c r="BB1872" t="str">
        <f t="shared" si="145"/>
        <v xml:space="preserve">N35DC   </v>
      </c>
      <c r="BC1872">
        <v>1</v>
      </c>
      <c r="BE1872">
        <v>0</v>
      </c>
      <c r="BF1872">
        <v>0</v>
      </c>
      <c r="BG1872">
        <v>0</v>
      </c>
      <c r="BH1872">
        <v>625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"17:53:10.467"</f>
        <v>17:53:10.467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5</v>
      </c>
      <c r="CP1872" t="s">
        <v>119</v>
      </c>
      <c r="CQ1872">
        <v>16</v>
      </c>
      <c r="CR1872">
        <v>0</v>
      </c>
      <c r="CW1872">
        <v>5869538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"10/21/2020 17:53:02.543"</f>
        <v>10/21/2020 17:53:02.543</v>
      </c>
      <c r="C1873" t="str">
        <f t="shared" si="144"/>
        <v>FFDFD3C0</v>
      </c>
      <c r="D1873" t="s">
        <v>133</v>
      </c>
      <c r="E1873">
        <v>1</v>
      </c>
      <c r="F1873">
        <v>1001</v>
      </c>
      <c r="G1873" t="s">
        <v>114</v>
      </c>
      <c r="J1873" t="s">
        <v>134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"17:53:10.461"</f>
        <v>17:53:10.461</v>
      </c>
      <c r="T1873" t="str">
        <f>"17:53:10.361"</f>
        <v>17:53:10.361</v>
      </c>
      <c r="U1873" t="str">
        <f t="shared" si="142"/>
        <v>A3E2C2</v>
      </c>
      <c r="V1873">
        <v>0</v>
      </c>
      <c r="W1873">
        <v>0</v>
      </c>
      <c r="X1873">
        <v>1</v>
      </c>
      <c r="Z1873">
        <v>0</v>
      </c>
      <c r="AA1873">
        <v>10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1</v>
      </c>
      <c r="AH1873">
        <v>0</v>
      </c>
      <c r="AI1873" t="s">
        <v>817</v>
      </c>
      <c r="AJ1873">
        <v>30.321386</v>
      </c>
      <c r="AK1873" t="s">
        <v>818</v>
      </c>
      <c r="AL1873">
        <v>-89.828253000000004</v>
      </c>
      <c r="AM1873">
        <v>100</v>
      </c>
      <c r="AN1873">
        <v>600</v>
      </c>
      <c r="AO1873" t="s">
        <v>118</v>
      </c>
      <c r="AP1873">
        <v>107</v>
      </c>
      <c r="AQ1873">
        <v>-12</v>
      </c>
      <c r="AR1873">
        <v>-704</v>
      </c>
      <c r="AZ1873">
        <v>1200</v>
      </c>
      <c r="BA1873">
        <v>1</v>
      </c>
      <c r="BB1873" t="str">
        <f t="shared" si="145"/>
        <v xml:space="preserve">N35DC   </v>
      </c>
      <c r="BC1873">
        <v>1</v>
      </c>
      <c r="BE1873">
        <v>0</v>
      </c>
      <c r="BF1873">
        <v>0</v>
      </c>
      <c r="BG1873">
        <v>0</v>
      </c>
      <c r="BH1873">
        <v>625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"17:53:10.467"</f>
        <v>17:53:10.467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5</v>
      </c>
      <c r="CP1873" t="s">
        <v>119</v>
      </c>
      <c r="CQ1873">
        <v>16</v>
      </c>
      <c r="CR1873">
        <v>0</v>
      </c>
      <c r="CW1873">
        <v>5869538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"10/21/2020 17:53:02.543"</f>
        <v>10/21/2020 17:53:02.543</v>
      </c>
      <c r="C1874" t="str">
        <f t="shared" si="144"/>
        <v>FFDFD3C0</v>
      </c>
      <c r="D1874" t="s">
        <v>113</v>
      </c>
      <c r="E1874">
        <v>4</v>
      </c>
      <c r="H1874">
        <v>162</v>
      </c>
      <c r="I1874" t="s">
        <v>114</v>
      </c>
      <c r="J1874" t="s">
        <v>115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"17:53:10.461"</f>
        <v>17:53:10.461</v>
      </c>
      <c r="T1874" t="str">
        <f>"17:53:10.361"</f>
        <v>17:53:10.361</v>
      </c>
      <c r="U1874" t="str">
        <f t="shared" si="142"/>
        <v>A3E2C2</v>
      </c>
      <c r="V1874">
        <v>0</v>
      </c>
      <c r="W1874">
        <v>0</v>
      </c>
      <c r="X1874">
        <v>1</v>
      </c>
      <c r="Z1874">
        <v>0</v>
      </c>
      <c r="AA1874">
        <v>10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1</v>
      </c>
      <c r="AH1874">
        <v>0</v>
      </c>
      <c r="AI1874" t="s">
        <v>817</v>
      </c>
      <c r="AJ1874">
        <v>30.321386</v>
      </c>
      <c r="AK1874" t="s">
        <v>818</v>
      </c>
      <c r="AL1874">
        <v>-89.828253000000004</v>
      </c>
      <c r="AM1874">
        <v>100</v>
      </c>
      <c r="AN1874">
        <v>600</v>
      </c>
      <c r="AO1874" t="s">
        <v>118</v>
      </c>
      <c r="AP1874">
        <v>107</v>
      </c>
      <c r="AQ1874">
        <v>-12</v>
      </c>
      <c r="AR1874">
        <v>-704</v>
      </c>
      <c r="AZ1874">
        <v>1200</v>
      </c>
      <c r="BA1874">
        <v>1</v>
      </c>
      <c r="BB1874" t="str">
        <f t="shared" si="145"/>
        <v xml:space="preserve">N35DC   </v>
      </c>
      <c r="BC1874">
        <v>1</v>
      </c>
      <c r="BE1874">
        <v>0</v>
      </c>
      <c r="BF1874">
        <v>0</v>
      </c>
      <c r="BG1874">
        <v>0</v>
      </c>
      <c r="BH1874">
        <v>625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>"17:53:10.467"</f>
        <v>17:53:10.467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5</v>
      </c>
      <c r="CP1874" t="s">
        <v>119</v>
      </c>
      <c r="CQ1874">
        <v>16</v>
      </c>
      <c r="CR1874">
        <v>0</v>
      </c>
      <c r="CW1874">
        <v>5869538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"10/21/2020 17:53:05.559"</f>
        <v>10/21/2020 17:53:05.559</v>
      </c>
      <c r="C1875" t="str">
        <f t="shared" si="144"/>
        <v>FFDFD3C0</v>
      </c>
      <c r="D1875" t="s">
        <v>113</v>
      </c>
      <c r="E1875">
        <v>4</v>
      </c>
      <c r="H1875">
        <v>162</v>
      </c>
      <c r="I1875" t="s">
        <v>114</v>
      </c>
      <c r="J1875" t="s">
        <v>115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"17:53:13.523"</f>
        <v>17:53:13.523</v>
      </c>
      <c r="T1875" t="str">
        <f>"17:53:13.123"</f>
        <v>17:53:13.123</v>
      </c>
      <c r="U1875" t="str">
        <f t="shared" si="142"/>
        <v>A3E2C2</v>
      </c>
      <c r="V1875">
        <v>0</v>
      </c>
      <c r="W1875">
        <v>0</v>
      </c>
      <c r="X1875">
        <v>1</v>
      </c>
      <c r="Z1875">
        <v>0</v>
      </c>
      <c r="AA1875">
        <v>10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1</v>
      </c>
      <c r="AH1875">
        <v>0</v>
      </c>
      <c r="AI1875" t="s">
        <v>819</v>
      </c>
      <c r="AJ1875">
        <v>30.321342999999999</v>
      </c>
      <c r="AK1875" t="s">
        <v>820</v>
      </c>
      <c r="AL1875">
        <v>-89.826578999999995</v>
      </c>
      <c r="AM1875">
        <v>100</v>
      </c>
      <c r="AN1875">
        <v>600</v>
      </c>
      <c r="AO1875" t="s">
        <v>118</v>
      </c>
      <c r="AP1875">
        <v>104</v>
      </c>
      <c r="AQ1875">
        <v>-2</v>
      </c>
      <c r="AR1875">
        <v>0</v>
      </c>
      <c r="AZ1875">
        <v>1200</v>
      </c>
      <c r="BA1875">
        <v>1</v>
      </c>
      <c r="BB1875" t="str">
        <f t="shared" si="145"/>
        <v xml:space="preserve">N35DC   </v>
      </c>
      <c r="BC1875">
        <v>1</v>
      </c>
      <c r="BE1875">
        <v>0</v>
      </c>
      <c r="BF1875">
        <v>0</v>
      </c>
      <c r="BG1875">
        <v>0</v>
      </c>
      <c r="BH1875">
        <v>625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>"17:53:13.526"</f>
        <v>17:53:13.526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4</v>
      </c>
      <c r="CP1875" t="s">
        <v>119</v>
      </c>
      <c r="CQ1875">
        <v>16</v>
      </c>
      <c r="CR1875">
        <v>0</v>
      </c>
      <c r="CW1875">
        <v>5871675</v>
      </c>
      <c r="CY1875">
        <v>1</v>
      </c>
      <c r="CZ1875">
        <v>0</v>
      </c>
      <c r="DA1875">
        <v>0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"10/21/2020 17:53:05.559"</f>
        <v>10/21/2020 17:53:05.559</v>
      </c>
      <c r="C1876" t="str">
        <f t="shared" si="144"/>
        <v>FFDFD3C0</v>
      </c>
      <c r="D1876" t="s">
        <v>128</v>
      </c>
      <c r="E1876">
        <v>9</v>
      </c>
      <c r="H1876">
        <v>257</v>
      </c>
      <c r="I1876" t="s">
        <v>129</v>
      </c>
      <c r="J1876" t="s">
        <v>126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"17:53:13.523"</f>
        <v>17:53:13.523</v>
      </c>
      <c r="T1876" t="str">
        <f>"17:53:13.123"</f>
        <v>17:53:13.123</v>
      </c>
      <c r="U1876" t="str">
        <f t="shared" si="142"/>
        <v>A3E2C2</v>
      </c>
      <c r="V1876">
        <v>0</v>
      </c>
      <c r="W1876">
        <v>0</v>
      </c>
      <c r="X1876">
        <v>1</v>
      </c>
      <c r="Z1876">
        <v>0</v>
      </c>
      <c r="AA1876">
        <v>10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1</v>
      </c>
      <c r="AH1876">
        <v>0</v>
      </c>
      <c r="AI1876" t="s">
        <v>819</v>
      </c>
      <c r="AJ1876">
        <v>30.321342999999999</v>
      </c>
      <c r="AK1876" t="s">
        <v>820</v>
      </c>
      <c r="AL1876">
        <v>-89.826578999999995</v>
      </c>
      <c r="AM1876">
        <v>100</v>
      </c>
      <c r="AN1876">
        <v>600</v>
      </c>
      <c r="AO1876" t="s">
        <v>118</v>
      </c>
      <c r="AP1876">
        <v>104</v>
      </c>
      <c r="AQ1876">
        <v>-2</v>
      </c>
      <c r="AR1876">
        <v>0</v>
      </c>
      <c r="AZ1876">
        <v>1200</v>
      </c>
      <c r="BA1876">
        <v>1</v>
      </c>
      <c r="BB1876" t="str">
        <f t="shared" si="145"/>
        <v xml:space="preserve">N35DC   </v>
      </c>
      <c r="BC1876">
        <v>1</v>
      </c>
      <c r="BE1876">
        <v>0</v>
      </c>
      <c r="BF1876">
        <v>0</v>
      </c>
      <c r="BG1876">
        <v>0</v>
      </c>
      <c r="BH1876">
        <v>625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>"17:53:13.526"</f>
        <v>17:53:13.526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4</v>
      </c>
      <c r="CP1876" t="s">
        <v>119</v>
      </c>
      <c r="CQ1876">
        <v>16</v>
      </c>
      <c r="CR1876">
        <v>0</v>
      </c>
      <c r="CW1876">
        <v>5871675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"10/21/2020 17:53:05.559"</f>
        <v>10/21/2020 17:53:05.559</v>
      </c>
      <c r="C1877" t="str">
        <f t="shared" si="144"/>
        <v>FFDFD3C0</v>
      </c>
      <c r="D1877" t="s">
        <v>130</v>
      </c>
      <c r="E1877">
        <v>3</v>
      </c>
      <c r="F1877">
        <v>2003</v>
      </c>
      <c r="G1877" t="s">
        <v>131</v>
      </c>
      <c r="J1877" t="s">
        <v>132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"17:53:13.523"</f>
        <v>17:53:13.523</v>
      </c>
      <c r="T1877" t="str">
        <f>"17:53:13.123"</f>
        <v>17:53:13.123</v>
      </c>
      <c r="U1877" t="str">
        <f t="shared" si="142"/>
        <v>A3E2C2</v>
      </c>
      <c r="V1877">
        <v>0</v>
      </c>
      <c r="W1877">
        <v>0</v>
      </c>
      <c r="X1877">
        <v>1</v>
      </c>
      <c r="Z1877">
        <v>0</v>
      </c>
      <c r="AA1877">
        <v>10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1</v>
      </c>
      <c r="AH1877">
        <v>0</v>
      </c>
      <c r="AI1877" t="s">
        <v>819</v>
      </c>
      <c r="AJ1877">
        <v>30.321342999999999</v>
      </c>
      <c r="AK1877" t="s">
        <v>820</v>
      </c>
      <c r="AL1877">
        <v>-89.826578999999995</v>
      </c>
      <c r="AM1877">
        <v>100</v>
      </c>
      <c r="AN1877">
        <v>600</v>
      </c>
      <c r="AO1877" t="s">
        <v>118</v>
      </c>
      <c r="AP1877">
        <v>104</v>
      </c>
      <c r="AQ1877">
        <v>-2</v>
      </c>
      <c r="AR1877">
        <v>0</v>
      </c>
      <c r="AZ1877">
        <v>1200</v>
      </c>
      <c r="BA1877">
        <v>1</v>
      </c>
      <c r="BB1877" t="str">
        <f t="shared" si="145"/>
        <v xml:space="preserve">N35DC   </v>
      </c>
      <c r="BC1877">
        <v>1</v>
      </c>
      <c r="BE1877">
        <v>0</v>
      </c>
      <c r="BF1877">
        <v>0</v>
      </c>
      <c r="BG1877">
        <v>0</v>
      </c>
      <c r="BH1877">
        <v>625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>"17:53:13.526"</f>
        <v>17:53:13.526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4</v>
      </c>
      <c r="CP1877" t="s">
        <v>119</v>
      </c>
      <c r="CQ1877">
        <v>16</v>
      </c>
      <c r="CR1877">
        <v>0</v>
      </c>
      <c r="CW1877">
        <v>5871675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"10/21/2020 17:53:05.559"</f>
        <v>10/21/2020 17:53:05.559</v>
      </c>
      <c r="C1878" t="str">
        <f t="shared" si="144"/>
        <v>FFDFD3C0</v>
      </c>
      <c r="D1878" t="s">
        <v>133</v>
      </c>
      <c r="E1878">
        <v>1</v>
      </c>
      <c r="F1878">
        <v>1001</v>
      </c>
      <c r="G1878" t="s">
        <v>114</v>
      </c>
      <c r="J1878" t="s">
        <v>134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"17:53:13.523"</f>
        <v>17:53:13.523</v>
      </c>
      <c r="T1878" t="str">
        <f>"17:53:13.123"</f>
        <v>17:53:13.123</v>
      </c>
      <c r="U1878" t="str">
        <f t="shared" si="142"/>
        <v>A3E2C2</v>
      </c>
      <c r="V1878">
        <v>0</v>
      </c>
      <c r="W1878">
        <v>0</v>
      </c>
      <c r="X1878">
        <v>1</v>
      </c>
      <c r="Z1878">
        <v>0</v>
      </c>
      <c r="AA1878">
        <v>10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1</v>
      </c>
      <c r="AH1878">
        <v>0</v>
      </c>
      <c r="AI1878" t="s">
        <v>819</v>
      </c>
      <c r="AJ1878">
        <v>30.321342999999999</v>
      </c>
      <c r="AK1878" t="s">
        <v>820</v>
      </c>
      <c r="AL1878">
        <v>-89.826578999999995</v>
      </c>
      <c r="AM1878">
        <v>100</v>
      </c>
      <c r="AN1878">
        <v>600</v>
      </c>
      <c r="AO1878" t="s">
        <v>118</v>
      </c>
      <c r="AP1878">
        <v>104</v>
      </c>
      <c r="AQ1878">
        <v>-2</v>
      </c>
      <c r="AR1878">
        <v>0</v>
      </c>
      <c r="AZ1878">
        <v>1200</v>
      </c>
      <c r="BA1878">
        <v>1</v>
      </c>
      <c r="BB1878" t="str">
        <f t="shared" si="145"/>
        <v xml:space="preserve">N35DC   </v>
      </c>
      <c r="BC1878">
        <v>1</v>
      </c>
      <c r="BE1878">
        <v>0</v>
      </c>
      <c r="BF1878">
        <v>0</v>
      </c>
      <c r="BG1878">
        <v>0</v>
      </c>
      <c r="BH1878">
        <v>625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>"17:53:13.526"</f>
        <v>17:53:13.526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4</v>
      </c>
      <c r="CP1878" t="s">
        <v>119</v>
      </c>
      <c r="CQ1878">
        <v>16</v>
      </c>
      <c r="CR1878">
        <v>0</v>
      </c>
      <c r="CW1878">
        <v>5871675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"10/21/2020 17:53:05.559"</f>
        <v>10/21/2020 17:53:05.559</v>
      </c>
      <c r="C1879" t="str">
        <f t="shared" si="144"/>
        <v>FFDFD3C0</v>
      </c>
      <c r="D1879" t="s">
        <v>124</v>
      </c>
      <c r="E1879">
        <v>2</v>
      </c>
      <c r="H1879">
        <v>14</v>
      </c>
      <c r="I1879" t="s">
        <v>125</v>
      </c>
      <c r="J1879" t="s">
        <v>126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"17:53:13.523"</f>
        <v>17:53:13.523</v>
      </c>
      <c r="T1879" t="str">
        <f>"17:53:13.123"</f>
        <v>17:53:13.123</v>
      </c>
      <c r="U1879" t="str">
        <f t="shared" si="142"/>
        <v>A3E2C2</v>
      </c>
      <c r="V1879">
        <v>0</v>
      </c>
      <c r="W1879">
        <v>0</v>
      </c>
      <c r="X1879">
        <v>1</v>
      </c>
      <c r="Z1879">
        <v>0</v>
      </c>
      <c r="AA1879">
        <v>10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1</v>
      </c>
      <c r="AH1879">
        <v>0</v>
      </c>
      <c r="AI1879" t="s">
        <v>819</v>
      </c>
      <c r="AJ1879">
        <v>30.321342999999999</v>
      </c>
      <c r="AK1879" t="s">
        <v>820</v>
      </c>
      <c r="AL1879">
        <v>-89.826578999999995</v>
      </c>
      <c r="AM1879">
        <v>100</v>
      </c>
      <c r="AN1879">
        <v>600</v>
      </c>
      <c r="AO1879" t="s">
        <v>118</v>
      </c>
      <c r="AP1879">
        <v>104</v>
      </c>
      <c r="AQ1879">
        <v>-2</v>
      </c>
      <c r="AR1879">
        <v>0</v>
      </c>
      <c r="AZ1879">
        <v>1200</v>
      </c>
      <c r="BA1879">
        <v>1</v>
      </c>
      <c r="BB1879" t="str">
        <f t="shared" si="145"/>
        <v xml:space="preserve">N35DC   </v>
      </c>
      <c r="BC1879">
        <v>1</v>
      </c>
      <c r="BE1879">
        <v>0</v>
      </c>
      <c r="BF1879">
        <v>0</v>
      </c>
      <c r="BG1879">
        <v>0</v>
      </c>
      <c r="BH1879">
        <v>625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>"17:53:13.526"</f>
        <v>17:53:13.526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4</v>
      </c>
      <c r="CP1879" t="s">
        <v>119</v>
      </c>
      <c r="CQ1879">
        <v>16</v>
      </c>
      <c r="CR1879">
        <v>0</v>
      </c>
      <c r="CW1879">
        <v>5871675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"10/21/2020 17:53:06.544"</f>
        <v>10/21/2020 17:53:06.544</v>
      </c>
      <c r="C1880" t="str">
        <f t="shared" si="144"/>
        <v>FFDFD3C0</v>
      </c>
      <c r="D1880" t="s">
        <v>133</v>
      </c>
      <c r="E1880">
        <v>1</v>
      </c>
      <c r="F1880">
        <v>1001</v>
      </c>
      <c r="G1880" t="s">
        <v>114</v>
      </c>
      <c r="J1880" t="s">
        <v>134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"17:53:14.453"</f>
        <v>17:53:14.453</v>
      </c>
      <c r="T1880" t="str">
        <f>"17:53:14.053"</f>
        <v>17:53:14.053</v>
      </c>
      <c r="U1880" t="str">
        <f t="shared" si="142"/>
        <v>A3E2C2</v>
      </c>
      <c r="V1880">
        <v>0</v>
      </c>
      <c r="W1880">
        <v>0</v>
      </c>
      <c r="X1880">
        <v>1</v>
      </c>
      <c r="Z1880">
        <v>0</v>
      </c>
      <c r="AA1880">
        <v>10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1</v>
      </c>
      <c r="AH1880">
        <v>0</v>
      </c>
      <c r="AI1880" t="s">
        <v>819</v>
      </c>
      <c r="AJ1880">
        <v>30.321342999999999</v>
      </c>
      <c r="AK1880" t="s">
        <v>821</v>
      </c>
      <c r="AL1880">
        <v>-89.826042999999999</v>
      </c>
      <c r="AM1880">
        <v>100</v>
      </c>
      <c r="AN1880">
        <v>600</v>
      </c>
      <c r="AO1880" t="s">
        <v>118</v>
      </c>
      <c r="AP1880">
        <v>102</v>
      </c>
      <c r="AQ1880">
        <v>5</v>
      </c>
      <c r="AR1880">
        <v>0</v>
      </c>
      <c r="AZ1880">
        <v>1200</v>
      </c>
      <c r="BA1880">
        <v>1</v>
      </c>
      <c r="BB1880" t="str">
        <f t="shared" si="145"/>
        <v xml:space="preserve">N35DC   </v>
      </c>
      <c r="BC1880">
        <v>1</v>
      </c>
      <c r="BE1880">
        <v>0</v>
      </c>
      <c r="BF1880">
        <v>0</v>
      </c>
      <c r="BG1880">
        <v>0</v>
      </c>
      <c r="BH1880">
        <v>625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>"17:53:14.456"</f>
        <v>17:53:14.456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5</v>
      </c>
      <c r="CP1880" t="s">
        <v>119</v>
      </c>
      <c r="CQ1880">
        <v>16</v>
      </c>
      <c r="CR1880">
        <v>0</v>
      </c>
      <c r="CW1880">
        <v>5872331</v>
      </c>
      <c r="CY1880">
        <v>1</v>
      </c>
      <c r="CZ1880">
        <v>0</v>
      </c>
      <c r="DA1880">
        <v>0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"10/21/2020 17:53:06.544"</f>
        <v>10/21/2020 17:53:06.544</v>
      </c>
      <c r="C1881" t="str">
        <f t="shared" si="144"/>
        <v>FFDFD3C0</v>
      </c>
      <c r="D1881" t="s">
        <v>130</v>
      </c>
      <c r="E1881">
        <v>3</v>
      </c>
      <c r="F1881">
        <v>2003</v>
      </c>
      <c r="G1881" t="s">
        <v>131</v>
      </c>
      <c r="J1881" t="s">
        <v>132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"17:53:14.453"</f>
        <v>17:53:14.453</v>
      </c>
      <c r="T1881" t="str">
        <f>"17:53:14.053"</f>
        <v>17:53:14.053</v>
      </c>
      <c r="U1881" t="str">
        <f t="shared" si="142"/>
        <v>A3E2C2</v>
      </c>
      <c r="V1881">
        <v>0</v>
      </c>
      <c r="W1881">
        <v>0</v>
      </c>
      <c r="X1881">
        <v>1</v>
      </c>
      <c r="Z1881">
        <v>0</v>
      </c>
      <c r="AA1881">
        <v>10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1</v>
      </c>
      <c r="AH1881">
        <v>0</v>
      </c>
      <c r="AI1881" t="s">
        <v>819</v>
      </c>
      <c r="AJ1881">
        <v>30.321342999999999</v>
      </c>
      <c r="AK1881" t="s">
        <v>821</v>
      </c>
      <c r="AL1881">
        <v>-89.826042999999999</v>
      </c>
      <c r="AM1881">
        <v>100</v>
      </c>
      <c r="AN1881">
        <v>600</v>
      </c>
      <c r="AO1881" t="s">
        <v>118</v>
      </c>
      <c r="AP1881">
        <v>102</v>
      </c>
      <c r="AQ1881">
        <v>5</v>
      </c>
      <c r="AR1881">
        <v>0</v>
      </c>
      <c r="AZ1881">
        <v>1200</v>
      </c>
      <c r="BA1881">
        <v>1</v>
      </c>
      <c r="BB1881" t="str">
        <f t="shared" si="145"/>
        <v xml:space="preserve">N35DC   </v>
      </c>
      <c r="BC1881">
        <v>1</v>
      </c>
      <c r="BE1881">
        <v>0</v>
      </c>
      <c r="BF1881">
        <v>0</v>
      </c>
      <c r="BG1881">
        <v>0</v>
      </c>
      <c r="BH1881">
        <v>625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"17:53:14.456"</f>
        <v>17:53:14.456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5</v>
      </c>
      <c r="CP1881" t="s">
        <v>119</v>
      </c>
      <c r="CQ1881">
        <v>16</v>
      </c>
      <c r="CR1881">
        <v>0</v>
      </c>
      <c r="CW1881">
        <v>5872331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"10/21/2020 17:53:06.544"</f>
        <v>10/21/2020 17:53:06.544</v>
      </c>
      <c r="C1882" t="str">
        <f t="shared" si="144"/>
        <v>FFDFD3C0</v>
      </c>
      <c r="D1882" t="s">
        <v>124</v>
      </c>
      <c r="E1882">
        <v>2</v>
      </c>
      <c r="H1882">
        <v>14</v>
      </c>
      <c r="I1882" t="s">
        <v>125</v>
      </c>
      <c r="J1882" t="s">
        <v>126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"17:53:14.453"</f>
        <v>17:53:14.453</v>
      </c>
      <c r="T1882" t="str">
        <f>"17:53:14.053"</f>
        <v>17:53:14.053</v>
      </c>
      <c r="U1882" t="str">
        <f t="shared" si="142"/>
        <v>A3E2C2</v>
      </c>
      <c r="V1882">
        <v>0</v>
      </c>
      <c r="W1882">
        <v>0</v>
      </c>
      <c r="X1882">
        <v>1</v>
      </c>
      <c r="Z1882">
        <v>0</v>
      </c>
      <c r="AA1882">
        <v>10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1</v>
      </c>
      <c r="AH1882">
        <v>0</v>
      </c>
      <c r="AI1882" t="s">
        <v>819</v>
      </c>
      <c r="AJ1882">
        <v>30.321342999999999</v>
      </c>
      <c r="AK1882" t="s">
        <v>821</v>
      </c>
      <c r="AL1882">
        <v>-89.826042999999999</v>
      </c>
      <c r="AM1882">
        <v>100</v>
      </c>
      <c r="AN1882">
        <v>600</v>
      </c>
      <c r="AO1882" t="s">
        <v>118</v>
      </c>
      <c r="AP1882">
        <v>102</v>
      </c>
      <c r="AQ1882">
        <v>5</v>
      </c>
      <c r="AR1882">
        <v>0</v>
      </c>
      <c r="AZ1882">
        <v>1200</v>
      </c>
      <c r="BA1882">
        <v>1</v>
      </c>
      <c r="BB1882" t="str">
        <f t="shared" si="145"/>
        <v xml:space="preserve">N35DC   </v>
      </c>
      <c r="BC1882">
        <v>1</v>
      </c>
      <c r="BE1882">
        <v>0</v>
      </c>
      <c r="BF1882">
        <v>0</v>
      </c>
      <c r="BG1882">
        <v>0</v>
      </c>
      <c r="BH1882">
        <v>625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"17:53:14.456"</f>
        <v>17:53:14.456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5</v>
      </c>
      <c r="CP1882" t="s">
        <v>119</v>
      </c>
      <c r="CQ1882">
        <v>16</v>
      </c>
      <c r="CR1882">
        <v>0</v>
      </c>
      <c r="CW1882">
        <v>5872331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"10/21/2020 17:53:06.544"</f>
        <v>10/21/2020 17:53:06.544</v>
      </c>
      <c r="C1883" t="str">
        <f t="shared" si="144"/>
        <v>FFDFD3C0</v>
      </c>
      <c r="D1883" t="s">
        <v>113</v>
      </c>
      <c r="E1883">
        <v>4</v>
      </c>
      <c r="H1883">
        <v>162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"17:53:14.453"</f>
        <v>17:53:14.453</v>
      </c>
      <c r="T1883" t="str">
        <f>"17:53:14.053"</f>
        <v>17:53:14.053</v>
      </c>
      <c r="U1883" t="str">
        <f t="shared" si="142"/>
        <v>A3E2C2</v>
      </c>
      <c r="V1883">
        <v>0</v>
      </c>
      <c r="W1883">
        <v>0</v>
      </c>
      <c r="X1883">
        <v>1</v>
      </c>
      <c r="Z1883">
        <v>0</v>
      </c>
      <c r="AA1883">
        <v>10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1</v>
      </c>
      <c r="AH1883">
        <v>0</v>
      </c>
      <c r="AI1883" t="s">
        <v>819</v>
      </c>
      <c r="AJ1883">
        <v>30.321342999999999</v>
      </c>
      <c r="AK1883" t="s">
        <v>821</v>
      </c>
      <c r="AL1883">
        <v>-89.826042999999999</v>
      </c>
      <c r="AM1883">
        <v>100</v>
      </c>
      <c r="AN1883">
        <v>600</v>
      </c>
      <c r="AO1883" t="s">
        <v>118</v>
      </c>
      <c r="AP1883">
        <v>102</v>
      </c>
      <c r="AQ1883">
        <v>5</v>
      </c>
      <c r="AR1883">
        <v>0</v>
      </c>
      <c r="AZ1883">
        <v>1200</v>
      </c>
      <c r="BA1883">
        <v>1</v>
      </c>
      <c r="BB1883" t="str">
        <f t="shared" si="145"/>
        <v xml:space="preserve">N35DC   </v>
      </c>
      <c r="BC1883">
        <v>1</v>
      </c>
      <c r="BE1883">
        <v>0</v>
      </c>
      <c r="BF1883">
        <v>0</v>
      </c>
      <c r="BG1883">
        <v>0</v>
      </c>
      <c r="BH1883">
        <v>625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"17:53:14.456"</f>
        <v>17:53:14.456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5</v>
      </c>
      <c r="CP1883" t="s">
        <v>119</v>
      </c>
      <c r="CQ1883">
        <v>16</v>
      </c>
      <c r="CR1883">
        <v>0</v>
      </c>
      <c r="CW1883">
        <v>5872331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"10/21/2020 17:53:06.544"</f>
        <v>10/21/2020 17:53:06.544</v>
      </c>
      <c r="C1884" t="str">
        <f t="shared" si="144"/>
        <v>FFDFD3C0</v>
      </c>
      <c r="D1884" t="s">
        <v>128</v>
      </c>
      <c r="E1884">
        <v>9</v>
      </c>
      <c r="H1884">
        <v>257</v>
      </c>
      <c r="I1884" t="s">
        <v>129</v>
      </c>
      <c r="J1884" t="s">
        <v>126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"17:53:14.453"</f>
        <v>17:53:14.453</v>
      </c>
      <c r="T1884" t="str">
        <f>"17:53:14.053"</f>
        <v>17:53:14.053</v>
      </c>
      <c r="U1884" t="str">
        <f t="shared" si="142"/>
        <v>A3E2C2</v>
      </c>
      <c r="V1884">
        <v>0</v>
      </c>
      <c r="W1884">
        <v>0</v>
      </c>
      <c r="X1884">
        <v>1</v>
      </c>
      <c r="Z1884">
        <v>0</v>
      </c>
      <c r="AA1884">
        <v>10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1</v>
      </c>
      <c r="AH1884">
        <v>0</v>
      </c>
      <c r="AI1884" t="s">
        <v>819</v>
      </c>
      <c r="AJ1884">
        <v>30.321342999999999</v>
      </c>
      <c r="AK1884" t="s">
        <v>821</v>
      </c>
      <c r="AL1884">
        <v>-89.826042999999999</v>
      </c>
      <c r="AM1884">
        <v>100</v>
      </c>
      <c r="AN1884">
        <v>600</v>
      </c>
      <c r="AO1884" t="s">
        <v>118</v>
      </c>
      <c r="AP1884">
        <v>102</v>
      </c>
      <c r="AQ1884">
        <v>5</v>
      </c>
      <c r="AR1884">
        <v>0</v>
      </c>
      <c r="AZ1884">
        <v>1200</v>
      </c>
      <c r="BA1884">
        <v>1</v>
      </c>
      <c r="BB1884" t="str">
        <f t="shared" si="145"/>
        <v xml:space="preserve">N35DC   </v>
      </c>
      <c r="BC1884">
        <v>1</v>
      </c>
      <c r="BE1884">
        <v>0</v>
      </c>
      <c r="BF1884">
        <v>0</v>
      </c>
      <c r="BG1884">
        <v>0</v>
      </c>
      <c r="BH1884">
        <v>625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"17:53:14.456"</f>
        <v>17:53:14.456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5</v>
      </c>
      <c r="CP1884" t="s">
        <v>119</v>
      </c>
      <c r="CQ1884">
        <v>16</v>
      </c>
      <c r="CR1884">
        <v>0</v>
      </c>
      <c r="CW1884">
        <v>5872331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"10/21/2020 17:53:08.489"</f>
        <v>10/21/2020 17:53:08.489</v>
      </c>
      <c r="C1885" t="str">
        <f t="shared" si="144"/>
        <v>FFDFD3C0</v>
      </c>
      <c r="D1885" t="s">
        <v>113</v>
      </c>
      <c r="E1885">
        <v>4</v>
      </c>
      <c r="H1885">
        <v>162</v>
      </c>
      <c r="I1885" t="s">
        <v>114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"17:53:16.414"</f>
        <v>17:53:16.414</v>
      </c>
      <c r="T1885" t="str">
        <f>"17:53:16.014"</f>
        <v>17:53:16.014</v>
      </c>
      <c r="U1885" t="str">
        <f t="shared" si="142"/>
        <v>A3E2C2</v>
      </c>
      <c r="V1885">
        <v>0</v>
      </c>
      <c r="W1885">
        <v>0</v>
      </c>
      <c r="X1885">
        <v>1</v>
      </c>
      <c r="Z1885">
        <v>0</v>
      </c>
      <c r="AA1885">
        <v>10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1</v>
      </c>
      <c r="AH1885">
        <v>0</v>
      </c>
      <c r="AI1885" t="s">
        <v>822</v>
      </c>
      <c r="AJ1885">
        <v>30.321493</v>
      </c>
      <c r="AK1885" t="s">
        <v>823</v>
      </c>
      <c r="AL1885">
        <v>-89.825034000000002</v>
      </c>
      <c r="AM1885">
        <v>100</v>
      </c>
      <c r="AN1885">
        <v>600</v>
      </c>
      <c r="AO1885" t="s">
        <v>118</v>
      </c>
      <c r="AP1885">
        <v>97</v>
      </c>
      <c r="AQ1885">
        <v>20</v>
      </c>
      <c r="AR1885">
        <v>-256</v>
      </c>
      <c r="AZ1885">
        <v>1200</v>
      </c>
      <c r="BA1885">
        <v>1</v>
      </c>
      <c r="BB1885" t="str">
        <f t="shared" si="145"/>
        <v xml:space="preserve">N35DC   </v>
      </c>
      <c r="BC1885">
        <v>1</v>
      </c>
      <c r="BE1885">
        <v>0</v>
      </c>
      <c r="BF1885">
        <v>0</v>
      </c>
      <c r="BG1885">
        <v>0</v>
      </c>
      <c r="BH1885">
        <v>600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"17:53:16.421"</f>
        <v>17:53:16.421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5</v>
      </c>
      <c r="CP1885" t="s">
        <v>119</v>
      </c>
      <c r="CQ1885">
        <v>341</v>
      </c>
      <c r="CR1885">
        <v>0</v>
      </c>
      <c r="CW1885">
        <v>220870</v>
      </c>
      <c r="CY1885">
        <v>1</v>
      </c>
      <c r="CZ1885">
        <v>0</v>
      </c>
      <c r="DA1885">
        <v>0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"10/21/2020 17:53:08.489"</f>
        <v>10/21/2020 17:53:08.489</v>
      </c>
      <c r="C1886" t="str">
        <f t="shared" si="144"/>
        <v>FFDFD3C0</v>
      </c>
      <c r="D1886" t="s">
        <v>128</v>
      </c>
      <c r="E1886">
        <v>9</v>
      </c>
      <c r="H1886">
        <v>257</v>
      </c>
      <c r="I1886" t="s">
        <v>129</v>
      </c>
      <c r="J1886" t="s">
        <v>126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"17:53:16.414"</f>
        <v>17:53:16.414</v>
      </c>
      <c r="T1886" t="str">
        <f>"17:53:16.014"</f>
        <v>17:53:16.014</v>
      </c>
      <c r="U1886" t="str">
        <f t="shared" si="142"/>
        <v>A3E2C2</v>
      </c>
      <c r="V1886">
        <v>0</v>
      </c>
      <c r="W1886">
        <v>0</v>
      </c>
      <c r="X1886">
        <v>1</v>
      </c>
      <c r="Z1886">
        <v>0</v>
      </c>
      <c r="AA1886">
        <v>10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1</v>
      </c>
      <c r="AH1886">
        <v>0</v>
      </c>
      <c r="AI1886" t="s">
        <v>822</v>
      </c>
      <c r="AJ1886">
        <v>30.321493</v>
      </c>
      <c r="AK1886" t="s">
        <v>823</v>
      </c>
      <c r="AL1886">
        <v>-89.825034000000002</v>
      </c>
      <c r="AM1886">
        <v>100</v>
      </c>
      <c r="AN1886">
        <v>600</v>
      </c>
      <c r="AO1886" t="s">
        <v>118</v>
      </c>
      <c r="AP1886">
        <v>97</v>
      </c>
      <c r="AQ1886">
        <v>20</v>
      </c>
      <c r="AR1886">
        <v>-256</v>
      </c>
      <c r="AZ1886">
        <v>1200</v>
      </c>
      <c r="BA1886">
        <v>1</v>
      </c>
      <c r="BB1886" t="str">
        <f t="shared" si="145"/>
        <v xml:space="preserve">N35DC   </v>
      </c>
      <c r="BC1886">
        <v>1</v>
      </c>
      <c r="BE1886">
        <v>0</v>
      </c>
      <c r="BF1886">
        <v>0</v>
      </c>
      <c r="BG1886">
        <v>0</v>
      </c>
      <c r="BH1886">
        <v>600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"17:53:16.421"</f>
        <v>17:53:16.421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5</v>
      </c>
      <c r="CP1886" t="s">
        <v>119</v>
      </c>
      <c r="CQ1886">
        <v>341</v>
      </c>
      <c r="CR1886">
        <v>0</v>
      </c>
      <c r="CW1886">
        <v>220870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"10/21/2020 17:53:08.489"</f>
        <v>10/21/2020 17:53:08.489</v>
      </c>
      <c r="C1887" t="str">
        <f t="shared" si="144"/>
        <v>FFDFD3C0</v>
      </c>
      <c r="D1887" t="s">
        <v>133</v>
      </c>
      <c r="E1887">
        <v>1</v>
      </c>
      <c r="F1887">
        <v>1001</v>
      </c>
      <c r="G1887" t="s">
        <v>114</v>
      </c>
      <c r="J1887" t="s">
        <v>134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"17:53:16.414"</f>
        <v>17:53:16.414</v>
      </c>
      <c r="T1887" t="str">
        <f>"17:53:16.014"</f>
        <v>17:53:16.014</v>
      </c>
      <c r="U1887" t="str">
        <f t="shared" si="142"/>
        <v>A3E2C2</v>
      </c>
      <c r="V1887">
        <v>0</v>
      </c>
      <c r="W1887">
        <v>0</v>
      </c>
      <c r="X1887">
        <v>1</v>
      </c>
      <c r="Z1887">
        <v>0</v>
      </c>
      <c r="AA1887">
        <v>10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1</v>
      </c>
      <c r="AH1887">
        <v>0</v>
      </c>
      <c r="AI1887" t="s">
        <v>822</v>
      </c>
      <c r="AJ1887">
        <v>30.321493</v>
      </c>
      <c r="AK1887" t="s">
        <v>823</v>
      </c>
      <c r="AL1887">
        <v>-89.825034000000002</v>
      </c>
      <c r="AM1887">
        <v>100</v>
      </c>
      <c r="AN1887">
        <v>600</v>
      </c>
      <c r="AO1887" t="s">
        <v>118</v>
      </c>
      <c r="AP1887">
        <v>97</v>
      </c>
      <c r="AQ1887">
        <v>20</v>
      </c>
      <c r="AR1887">
        <v>-256</v>
      </c>
      <c r="AZ1887">
        <v>1200</v>
      </c>
      <c r="BA1887">
        <v>1</v>
      </c>
      <c r="BB1887" t="str">
        <f t="shared" si="145"/>
        <v xml:space="preserve">N35DC   </v>
      </c>
      <c r="BC1887">
        <v>1</v>
      </c>
      <c r="BE1887">
        <v>0</v>
      </c>
      <c r="BF1887">
        <v>0</v>
      </c>
      <c r="BG1887">
        <v>0</v>
      </c>
      <c r="BH1887">
        <v>600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"17:53:16.421"</f>
        <v>17:53:16.421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5</v>
      </c>
      <c r="CP1887" t="s">
        <v>119</v>
      </c>
      <c r="CQ1887">
        <v>341</v>
      </c>
      <c r="CR1887">
        <v>0</v>
      </c>
      <c r="CW1887">
        <v>220870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"10/21/2020 17:53:08.489"</f>
        <v>10/21/2020 17:53:08.489</v>
      </c>
      <c r="C1888" t="str">
        <f t="shared" si="144"/>
        <v>FFDFD3C0</v>
      </c>
      <c r="D1888" t="s">
        <v>130</v>
      </c>
      <c r="E1888">
        <v>3</v>
      </c>
      <c r="F1888">
        <v>2003</v>
      </c>
      <c r="G1888" t="s">
        <v>131</v>
      </c>
      <c r="J1888" t="s">
        <v>132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"17:53:16.414"</f>
        <v>17:53:16.414</v>
      </c>
      <c r="T1888" t="str">
        <f>"17:53:16.014"</f>
        <v>17:53:16.014</v>
      </c>
      <c r="U1888" t="str">
        <f t="shared" si="142"/>
        <v>A3E2C2</v>
      </c>
      <c r="V1888">
        <v>0</v>
      </c>
      <c r="W1888">
        <v>0</v>
      </c>
      <c r="X1888">
        <v>1</v>
      </c>
      <c r="Z1888">
        <v>0</v>
      </c>
      <c r="AA1888">
        <v>10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1</v>
      </c>
      <c r="AH1888">
        <v>0</v>
      </c>
      <c r="AI1888" t="s">
        <v>822</v>
      </c>
      <c r="AJ1888">
        <v>30.321493</v>
      </c>
      <c r="AK1888" t="s">
        <v>823</v>
      </c>
      <c r="AL1888">
        <v>-89.825034000000002</v>
      </c>
      <c r="AM1888">
        <v>100</v>
      </c>
      <c r="AN1888">
        <v>600</v>
      </c>
      <c r="AO1888" t="s">
        <v>118</v>
      </c>
      <c r="AP1888">
        <v>97</v>
      </c>
      <c r="AQ1888">
        <v>20</v>
      </c>
      <c r="AR1888">
        <v>-256</v>
      </c>
      <c r="AZ1888">
        <v>1200</v>
      </c>
      <c r="BA1888">
        <v>1</v>
      </c>
      <c r="BB1888" t="str">
        <f t="shared" si="145"/>
        <v xml:space="preserve">N35DC   </v>
      </c>
      <c r="BC1888">
        <v>1</v>
      </c>
      <c r="BE1888">
        <v>0</v>
      </c>
      <c r="BF1888">
        <v>0</v>
      </c>
      <c r="BG1888">
        <v>0</v>
      </c>
      <c r="BH1888">
        <v>600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>"17:53:16.421"</f>
        <v>17:53:16.421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5</v>
      </c>
      <c r="CP1888" t="s">
        <v>119</v>
      </c>
      <c r="CQ1888">
        <v>341</v>
      </c>
      <c r="CR1888">
        <v>0</v>
      </c>
      <c r="CW1888">
        <v>220870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"10/21/2020 17:53:08.489"</f>
        <v>10/21/2020 17:53:08.489</v>
      </c>
      <c r="C1889" t="str">
        <f t="shared" si="144"/>
        <v>FFDFD3C0</v>
      </c>
      <c r="D1889" t="s">
        <v>124</v>
      </c>
      <c r="E1889">
        <v>2</v>
      </c>
      <c r="H1889">
        <v>14</v>
      </c>
      <c r="I1889" t="s">
        <v>125</v>
      </c>
      <c r="J1889" t="s">
        <v>126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"17:53:16.414"</f>
        <v>17:53:16.414</v>
      </c>
      <c r="T1889" t="str">
        <f>"17:53:16.014"</f>
        <v>17:53:16.014</v>
      </c>
      <c r="U1889" t="str">
        <f t="shared" si="142"/>
        <v>A3E2C2</v>
      </c>
      <c r="V1889">
        <v>0</v>
      </c>
      <c r="W1889">
        <v>0</v>
      </c>
      <c r="X1889">
        <v>1</v>
      </c>
      <c r="Z1889">
        <v>0</v>
      </c>
      <c r="AA1889">
        <v>10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1</v>
      </c>
      <c r="AH1889">
        <v>0</v>
      </c>
      <c r="AI1889" t="s">
        <v>822</v>
      </c>
      <c r="AJ1889">
        <v>30.321493</v>
      </c>
      <c r="AK1889" t="s">
        <v>823</v>
      </c>
      <c r="AL1889">
        <v>-89.825034000000002</v>
      </c>
      <c r="AM1889">
        <v>100</v>
      </c>
      <c r="AN1889">
        <v>600</v>
      </c>
      <c r="AO1889" t="s">
        <v>118</v>
      </c>
      <c r="AP1889">
        <v>97</v>
      </c>
      <c r="AQ1889">
        <v>20</v>
      </c>
      <c r="AR1889">
        <v>-256</v>
      </c>
      <c r="AZ1889">
        <v>1200</v>
      </c>
      <c r="BA1889">
        <v>1</v>
      </c>
      <c r="BB1889" t="str">
        <f t="shared" si="145"/>
        <v xml:space="preserve">N35DC   </v>
      </c>
      <c r="BC1889">
        <v>1</v>
      </c>
      <c r="BE1889">
        <v>0</v>
      </c>
      <c r="BF1889">
        <v>0</v>
      </c>
      <c r="BG1889">
        <v>0</v>
      </c>
      <c r="BH1889">
        <v>600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>"17:53:16.421"</f>
        <v>17:53:16.421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5</v>
      </c>
      <c r="CP1889" t="s">
        <v>119</v>
      </c>
      <c r="CQ1889">
        <v>341</v>
      </c>
      <c r="CR1889">
        <v>0</v>
      </c>
      <c r="CW1889">
        <v>220870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"10/21/2020 17:53:09.550"</f>
        <v>10/21/2020 17:53:09.550</v>
      </c>
      <c r="C1890" t="str">
        <f t="shared" si="144"/>
        <v>FFDFD3C0</v>
      </c>
      <c r="D1890" t="s">
        <v>113</v>
      </c>
      <c r="E1890">
        <v>4</v>
      </c>
      <c r="H1890">
        <v>162</v>
      </c>
      <c r="I1890" t="s">
        <v>114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"17:53:17.453"</f>
        <v>17:53:17.453</v>
      </c>
      <c r="T1890" t="str">
        <f>"17:53:17.053"</f>
        <v>17:53:17.053</v>
      </c>
      <c r="U1890" t="str">
        <f t="shared" si="142"/>
        <v>A3E2C2</v>
      </c>
      <c r="V1890">
        <v>0</v>
      </c>
      <c r="W1890">
        <v>0</v>
      </c>
      <c r="X1890">
        <v>1</v>
      </c>
      <c r="Z1890">
        <v>0</v>
      </c>
      <c r="AA1890">
        <v>10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1</v>
      </c>
      <c r="AH1890">
        <v>0</v>
      </c>
      <c r="AI1890" t="s">
        <v>813</v>
      </c>
      <c r="AJ1890">
        <v>30.321622000000001</v>
      </c>
      <c r="AK1890" t="s">
        <v>824</v>
      </c>
      <c r="AL1890">
        <v>-89.824498000000006</v>
      </c>
      <c r="AM1890">
        <v>100</v>
      </c>
      <c r="AN1890">
        <v>600</v>
      </c>
      <c r="AO1890" t="s">
        <v>118</v>
      </c>
      <c r="AP1890">
        <v>94</v>
      </c>
      <c r="AQ1890">
        <v>27</v>
      </c>
      <c r="AR1890">
        <v>-384</v>
      </c>
      <c r="AZ1890">
        <v>1200</v>
      </c>
      <c r="BA1890">
        <v>1</v>
      </c>
      <c r="BB1890" t="str">
        <f t="shared" si="145"/>
        <v xml:space="preserve">N35DC   </v>
      </c>
      <c r="BC1890">
        <v>1</v>
      </c>
      <c r="BE1890">
        <v>0</v>
      </c>
      <c r="BF1890">
        <v>0</v>
      </c>
      <c r="BG1890">
        <v>0</v>
      </c>
      <c r="BH1890">
        <v>600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>"17:53:17.456"</f>
        <v>17:53:17.456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341</v>
      </c>
      <c r="CR1890">
        <v>0</v>
      </c>
      <c r="CW1890">
        <v>221630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"10/21/2020 17:53:09.550"</f>
        <v>10/21/2020 17:53:09.550</v>
      </c>
      <c r="C1891" t="str">
        <f t="shared" si="144"/>
        <v>FFDFD3C0</v>
      </c>
      <c r="D1891" t="s">
        <v>133</v>
      </c>
      <c r="E1891">
        <v>1</v>
      </c>
      <c r="F1891">
        <v>1001</v>
      </c>
      <c r="G1891" t="s">
        <v>114</v>
      </c>
      <c r="J1891" t="s">
        <v>134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"17:53:17.453"</f>
        <v>17:53:17.453</v>
      </c>
      <c r="T1891" t="str">
        <f>"17:53:17.053"</f>
        <v>17:53:17.053</v>
      </c>
      <c r="U1891" t="str">
        <f t="shared" si="142"/>
        <v>A3E2C2</v>
      </c>
      <c r="V1891">
        <v>0</v>
      </c>
      <c r="W1891">
        <v>0</v>
      </c>
      <c r="X1891">
        <v>1</v>
      </c>
      <c r="Z1891">
        <v>0</v>
      </c>
      <c r="AA1891">
        <v>10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1</v>
      </c>
      <c r="AH1891">
        <v>0</v>
      </c>
      <c r="AI1891" t="s">
        <v>813</v>
      </c>
      <c r="AJ1891">
        <v>30.321622000000001</v>
      </c>
      <c r="AK1891" t="s">
        <v>824</v>
      </c>
      <c r="AL1891">
        <v>-89.824498000000006</v>
      </c>
      <c r="AM1891">
        <v>100</v>
      </c>
      <c r="AN1891">
        <v>600</v>
      </c>
      <c r="AO1891" t="s">
        <v>118</v>
      </c>
      <c r="AP1891">
        <v>94</v>
      </c>
      <c r="AQ1891">
        <v>27</v>
      </c>
      <c r="AR1891">
        <v>-384</v>
      </c>
      <c r="AZ1891">
        <v>1200</v>
      </c>
      <c r="BA1891">
        <v>1</v>
      </c>
      <c r="BB1891" t="str">
        <f t="shared" si="145"/>
        <v xml:space="preserve">N35DC   </v>
      </c>
      <c r="BC1891">
        <v>1</v>
      </c>
      <c r="BE1891">
        <v>0</v>
      </c>
      <c r="BF1891">
        <v>0</v>
      </c>
      <c r="BG1891">
        <v>0</v>
      </c>
      <c r="BH1891">
        <v>600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>"17:53:17.456"</f>
        <v>17:53:17.456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341</v>
      </c>
      <c r="CR1891">
        <v>0</v>
      </c>
      <c r="CW1891">
        <v>221630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"10/21/2020 17:53:09.550"</f>
        <v>10/21/2020 17:53:09.550</v>
      </c>
      <c r="C1892" t="str">
        <f t="shared" si="144"/>
        <v>FFDFD3C0</v>
      </c>
      <c r="D1892" t="s">
        <v>128</v>
      </c>
      <c r="E1892">
        <v>9</v>
      </c>
      <c r="H1892">
        <v>257</v>
      </c>
      <c r="I1892" t="s">
        <v>129</v>
      </c>
      <c r="J1892" t="s">
        <v>126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"17:53:17.453"</f>
        <v>17:53:17.453</v>
      </c>
      <c r="T1892" t="str">
        <f>"17:53:17.053"</f>
        <v>17:53:17.053</v>
      </c>
      <c r="U1892" t="str">
        <f t="shared" si="142"/>
        <v>A3E2C2</v>
      </c>
      <c r="V1892">
        <v>0</v>
      </c>
      <c r="W1892">
        <v>0</v>
      </c>
      <c r="X1892">
        <v>1</v>
      </c>
      <c r="Z1892">
        <v>0</v>
      </c>
      <c r="AA1892">
        <v>10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1</v>
      </c>
      <c r="AH1892">
        <v>0</v>
      </c>
      <c r="AI1892" t="s">
        <v>813</v>
      </c>
      <c r="AJ1892">
        <v>30.321622000000001</v>
      </c>
      <c r="AK1892" t="s">
        <v>824</v>
      </c>
      <c r="AL1892">
        <v>-89.824498000000006</v>
      </c>
      <c r="AM1892">
        <v>100</v>
      </c>
      <c r="AN1892">
        <v>600</v>
      </c>
      <c r="AO1892" t="s">
        <v>118</v>
      </c>
      <c r="AP1892">
        <v>94</v>
      </c>
      <c r="AQ1892">
        <v>27</v>
      </c>
      <c r="AR1892">
        <v>-384</v>
      </c>
      <c r="AZ1892">
        <v>1200</v>
      </c>
      <c r="BA1892">
        <v>1</v>
      </c>
      <c r="BB1892" t="str">
        <f t="shared" si="145"/>
        <v xml:space="preserve">N35DC   </v>
      </c>
      <c r="BC1892">
        <v>1</v>
      </c>
      <c r="BE1892">
        <v>0</v>
      </c>
      <c r="BF1892">
        <v>0</v>
      </c>
      <c r="BG1892">
        <v>0</v>
      </c>
      <c r="BH1892">
        <v>600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>"17:53:17.456"</f>
        <v>17:53:17.456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341</v>
      </c>
      <c r="CR1892">
        <v>0</v>
      </c>
      <c r="CW1892">
        <v>221630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"10/21/2020 17:53:09.550"</f>
        <v>10/21/2020 17:53:09.550</v>
      </c>
      <c r="C1893" t="str">
        <f t="shared" si="144"/>
        <v>FFDFD3C0</v>
      </c>
      <c r="D1893" t="s">
        <v>130</v>
      </c>
      <c r="E1893">
        <v>3</v>
      </c>
      <c r="F1893">
        <v>2003</v>
      </c>
      <c r="G1893" t="s">
        <v>131</v>
      </c>
      <c r="J1893" t="s">
        <v>132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"17:53:17.453"</f>
        <v>17:53:17.453</v>
      </c>
      <c r="T1893" t="str">
        <f>"17:53:17.053"</f>
        <v>17:53:17.053</v>
      </c>
      <c r="U1893" t="str">
        <f t="shared" si="142"/>
        <v>A3E2C2</v>
      </c>
      <c r="V1893">
        <v>0</v>
      </c>
      <c r="W1893">
        <v>0</v>
      </c>
      <c r="X1893">
        <v>1</v>
      </c>
      <c r="Z1893">
        <v>0</v>
      </c>
      <c r="AA1893">
        <v>10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1</v>
      </c>
      <c r="AH1893">
        <v>0</v>
      </c>
      <c r="AI1893" t="s">
        <v>813</v>
      </c>
      <c r="AJ1893">
        <v>30.321622000000001</v>
      </c>
      <c r="AK1893" t="s">
        <v>824</v>
      </c>
      <c r="AL1893">
        <v>-89.824498000000006</v>
      </c>
      <c r="AM1893">
        <v>100</v>
      </c>
      <c r="AN1893">
        <v>600</v>
      </c>
      <c r="AO1893" t="s">
        <v>118</v>
      </c>
      <c r="AP1893">
        <v>94</v>
      </c>
      <c r="AQ1893">
        <v>27</v>
      </c>
      <c r="AR1893">
        <v>-384</v>
      </c>
      <c r="AZ1893">
        <v>1200</v>
      </c>
      <c r="BA1893">
        <v>1</v>
      </c>
      <c r="BB1893" t="str">
        <f t="shared" si="145"/>
        <v xml:space="preserve">N35DC   </v>
      </c>
      <c r="BC1893">
        <v>1</v>
      </c>
      <c r="BE1893">
        <v>0</v>
      </c>
      <c r="BF1893">
        <v>0</v>
      </c>
      <c r="BG1893">
        <v>0</v>
      </c>
      <c r="BH1893">
        <v>600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>"17:53:17.456"</f>
        <v>17:53:17.456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341</v>
      </c>
      <c r="CR1893">
        <v>0</v>
      </c>
      <c r="CW1893">
        <v>221630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"10/21/2020 17:53:09.550"</f>
        <v>10/21/2020 17:53:09.550</v>
      </c>
      <c r="C1894" t="str">
        <f t="shared" si="144"/>
        <v>FFDFD3C0</v>
      </c>
      <c r="D1894" t="s">
        <v>124</v>
      </c>
      <c r="E1894">
        <v>2</v>
      </c>
      <c r="H1894">
        <v>14</v>
      </c>
      <c r="I1894" t="s">
        <v>125</v>
      </c>
      <c r="J1894" t="s">
        <v>126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"17:53:17.453"</f>
        <v>17:53:17.453</v>
      </c>
      <c r="T1894" t="str">
        <f>"17:53:17.053"</f>
        <v>17:53:17.053</v>
      </c>
      <c r="U1894" t="str">
        <f t="shared" si="142"/>
        <v>A3E2C2</v>
      </c>
      <c r="V1894">
        <v>0</v>
      </c>
      <c r="W1894">
        <v>0</v>
      </c>
      <c r="X1894">
        <v>1</v>
      </c>
      <c r="Z1894">
        <v>0</v>
      </c>
      <c r="AA1894">
        <v>10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1</v>
      </c>
      <c r="AH1894">
        <v>0</v>
      </c>
      <c r="AI1894" t="s">
        <v>813</v>
      </c>
      <c r="AJ1894">
        <v>30.321622000000001</v>
      </c>
      <c r="AK1894" t="s">
        <v>824</v>
      </c>
      <c r="AL1894">
        <v>-89.824498000000006</v>
      </c>
      <c r="AM1894">
        <v>100</v>
      </c>
      <c r="AN1894">
        <v>600</v>
      </c>
      <c r="AO1894" t="s">
        <v>118</v>
      </c>
      <c r="AP1894">
        <v>94</v>
      </c>
      <c r="AQ1894">
        <v>27</v>
      </c>
      <c r="AR1894">
        <v>-384</v>
      </c>
      <c r="AZ1894">
        <v>1200</v>
      </c>
      <c r="BA1894">
        <v>1</v>
      </c>
      <c r="BB1894" t="str">
        <f t="shared" si="145"/>
        <v xml:space="preserve">N35DC   </v>
      </c>
      <c r="BC1894">
        <v>1</v>
      </c>
      <c r="BE1894">
        <v>0</v>
      </c>
      <c r="BF1894">
        <v>0</v>
      </c>
      <c r="BG1894">
        <v>0</v>
      </c>
      <c r="BH1894">
        <v>600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>"17:53:17.456"</f>
        <v>17:53:17.456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341</v>
      </c>
      <c r="CR1894">
        <v>0</v>
      </c>
      <c r="CW1894">
        <v>221630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"10/21/2020 17:53:10.645"</f>
        <v>10/21/2020 17:53:10.645</v>
      </c>
      <c r="C1895" t="str">
        <f t="shared" si="144"/>
        <v>FFDFD3C0</v>
      </c>
      <c r="D1895" t="s">
        <v>124</v>
      </c>
      <c r="E1895">
        <v>2</v>
      </c>
      <c r="H1895">
        <v>14</v>
      </c>
      <c r="I1895" t="s">
        <v>125</v>
      </c>
      <c r="J1895" t="s">
        <v>126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"17:53:18.547"</f>
        <v>17:53:18.547</v>
      </c>
      <c r="T1895" t="str">
        <f>"17:53:18.147"</f>
        <v>17:53:18.147</v>
      </c>
      <c r="U1895" t="str">
        <f t="shared" si="142"/>
        <v>A3E2C2</v>
      </c>
      <c r="V1895">
        <v>0</v>
      </c>
      <c r="W1895">
        <v>0</v>
      </c>
      <c r="X1895">
        <v>1</v>
      </c>
      <c r="Z1895">
        <v>0</v>
      </c>
      <c r="AA1895">
        <v>10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1</v>
      </c>
      <c r="AH1895">
        <v>0</v>
      </c>
      <c r="AI1895" t="s">
        <v>825</v>
      </c>
      <c r="AJ1895">
        <v>30.321815000000001</v>
      </c>
      <c r="AK1895" t="s">
        <v>826</v>
      </c>
      <c r="AL1895">
        <v>-89.823939999999993</v>
      </c>
      <c r="AM1895">
        <v>100</v>
      </c>
      <c r="AN1895">
        <v>600</v>
      </c>
      <c r="AO1895" t="s">
        <v>118</v>
      </c>
      <c r="AP1895">
        <v>91</v>
      </c>
      <c r="AQ1895">
        <v>35</v>
      </c>
      <c r="AR1895">
        <v>-832</v>
      </c>
      <c r="AZ1895">
        <v>1200</v>
      </c>
      <c r="BA1895">
        <v>1</v>
      </c>
      <c r="BB1895" t="str">
        <f t="shared" si="145"/>
        <v xml:space="preserve">N35DC   </v>
      </c>
      <c r="BC1895">
        <v>1</v>
      </c>
      <c r="BE1895">
        <v>0</v>
      </c>
      <c r="BF1895">
        <v>0</v>
      </c>
      <c r="BG1895">
        <v>0</v>
      </c>
      <c r="BH1895">
        <v>600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"17:53:18.551"</f>
        <v>17:53:18.551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341</v>
      </c>
      <c r="CR1895">
        <v>0</v>
      </c>
      <c r="CW1895">
        <v>222453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"10/21/2020 17:53:10.645"</f>
        <v>10/21/2020 17:53:10.645</v>
      </c>
      <c r="C1896" t="str">
        <f t="shared" si="144"/>
        <v>FFDFD3C0</v>
      </c>
      <c r="D1896" t="s">
        <v>113</v>
      </c>
      <c r="E1896">
        <v>4</v>
      </c>
      <c r="H1896">
        <v>162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"17:53:18.547"</f>
        <v>17:53:18.547</v>
      </c>
      <c r="T1896" t="str">
        <f>"17:53:18.147"</f>
        <v>17:53:18.147</v>
      </c>
      <c r="U1896" t="str">
        <f t="shared" si="142"/>
        <v>A3E2C2</v>
      </c>
      <c r="V1896">
        <v>0</v>
      </c>
      <c r="W1896">
        <v>0</v>
      </c>
      <c r="X1896">
        <v>1</v>
      </c>
      <c r="Z1896">
        <v>0</v>
      </c>
      <c r="AA1896">
        <v>10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1</v>
      </c>
      <c r="AH1896">
        <v>0</v>
      </c>
      <c r="AI1896" t="s">
        <v>825</v>
      </c>
      <c r="AJ1896">
        <v>30.321815000000001</v>
      </c>
      <c r="AK1896" t="s">
        <v>826</v>
      </c>
      <c r="AL1896">
        <v>-89.823939999999993</v>
      </c>
      <c r="AM1896">
        <v>100</v>
      </c>
      <c r="AN1896">
        <v>600</v>
      </c>
      <c r="AO1896" t="s">
        <v>118</v>
      </c>
      <c r="AP1896">
        <v>91</v>
      </c>
      <c r="AQ1896">
        <v>35</v>
      </c>
      <c r="AR1896">
        <v>-832</v>
      </c>
      <c r="AZ1896">
        <v>1200</v>
      </c>
      <c r="BA1896">
        <v>1</v>
      </c>
      <c r="BB1896" t="str">
        <f t="shared" si="145"/>
        <v xml:space="preserve">N35DC   </v>
      </c>
      <c r="BC1896">
        <v>1</v>
      </c>
      <c r="BE1896">
        <v>0</v>
      </c>
      <c r="BF1896">
        <v>0</v>
      </c>
      <c r="BG1896">
        <v>0</v>
      </c>
      <c r="BH1896">
        <v>600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"17:53:18.551"</f>
        <v>17:53:18.551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341</v>
      </c>
      <c r="CR1896">
        <v>0</v>
      </c>
      <c r="CW1896">
        <v>222453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"10/21/2020 17:53:10.645"</f>
        <v>10/21/2020 17:53:10.645</v>
      </c>
      <c r="C1897" t="str">
        <f t="shared" si="144"/>
        <v>FFDFD3C0</v>
      </c>
      <c r="D1897" t="s">
        <v>133</v>
      </c>
      <c r="E1897">
        <v>1</v>
      </c>
      <c r="F1897">
        <v>1001</v>
      </c>
      <c r="G1897" t="s">
        <v>114</v>
      </c>
      <c r="J1897" t="s">
        <v>134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"17:53:18.547"</f>
        <v>17:53:18.547</v>
      </c>
      <c r="T1897" t="str">
        <f>"17:53:18.147"</f>
        <v>17:53:18.147</v>
      </c>
      <c r="U1897" t="str">
        <f t="shared" si="142"/>
        <v>A3E2C2</v>
      </c>
      <c r="V1897">
        <v>0</v>
      </c>
      <c r="W1897">
        <v>0</v>
      </c>
      <c r="X1897">
        <v>1</v>
      </c>
      <c r="Z1897">
        <v>0</v>
      </c>
      <c r="AA1897">
        <v>10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1</v>
      </c>
      <c r="AH1897">
        <v>0</v>
      </c>
      <c r="AI1897" t="s">
        <v>825</v>
      </c>
      <c r="AJ1897">
        <v>30.321815000000001</v>
      </c>
      <c r="AK1897" t="s">
        <v>826</v>
      </c>
      <c r="AL1897">
        <v>-89.823939999999993</v>
      </c>
      <c r="AM1897">
        <v>100</v>
      </c>
      <c r="AN1897">
        <v>600</v>
      </c>
      <c r="AO1897" t="s">
        <v>118</v>
      </c>
      <c r="AP1897">
        <v>91</v>
      </c>
      <c r="AQ1897">
        <v>35</v>
      </c>
      <c r="AR1897">
        <v>-832</v>
      </c>
      <c r="AZ1897">
        <v>1200</v>
      </c>
      <c r="BA1897">
        <v>1</v>
      </c>
      <c r="BB1897" t="str">
        <f t="shared" si="145"/>
        <v xml:space="preserve">N35DC   </v>
      </c>
      <c r="BC1897">
        <v>1</v>
      </c>
      <c r="BE1897">
        <v>0</v>
      </c>
      <c r="BF1897">
        <v>0</v>
      </c>
      <c r="BG1897">
        <v>0</v>
      </c>
      <c r="BH1897">
        <v>600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"17:53:18.551"</f>
        <v>17:53:18.551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341</v>
      </c>
      <c r="CR1897">
        <v>0</v>
      </c>
      <c r="CW1897">
        <v>222453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"10/21/2020 17:53:10.645"</f>
        <v>10/21/2020 17:53:10.645</v>
      </c>
      <c r="C1898" t="str">
        <f t="shared" si="144"/>
        <v>FFDFD3C0</v>
      </c>
      <c r="D1898" t="s">
        <v>128</v>
      </c>
      <c r="E1898">
        <v>9</v>
      </c>
      <c r="H1898">
        <v>257</v>
      </c>
      <c r="I1898" t="s">
        <v>129</v>
      </c>
      <c r="J1898" t="s">
        <v>126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"17:53:18.547"</f>
        <v>17:53:18.547</v>
      </c>
      <c r="T1898" t="str">
        <f>"17:53:18.147"</f>
        <v>17:53:18.147</v>
      </c>
      <c r="U1898" t="str">
        <f t="shared" si="142"/>
        <v>A3E2C2</v>
      </c>
      <c r="V1898">
        <v>0</v>
      </c>
      <c r="W1898">
        <v>0</v>
      </c>
      <c r="X1898">
        <v>1</v>
      </c>
      <c r="Z1898">
        <v>0</v>
      </c>
      <c r="AA1898">
        <v>10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1</v>
      </c>
      <c r="AH1898">
        <v>0</v>
      </c>
      <c r="AI1898" t="s">
        <v>825</v>
      </c>
      <c r="AJ1898">
        <v>30.321815000000001</v>
      </c>
      <c r="AK1898" t="s">
        <v>826</v>
      </c>
      <c r="AL1898">
        <v>-89.823939999999993</v>
      </c>
      <c r="AM1898">
        <v>100</v>
      </c>
      <c r="AN1898">
        <v>600</v>
      </c>
      <c r="AO1898" t="s">
        <v>118</v>
      </c>
      <c r="AP1898">
        <v>91</v>
      </c>
      <c r="AQ1898">
        <v>35</v>
      </c>
      <c r="AR1898">
        <v>-832</v>
      </c>
      <c r="AZ1898">
        <v>1200</v>
      </c>
      <c r="BA1898">
        <v>1</v>
      </c>
      <c r="BB1898" t="str">
        <f t="shared" si="145"/>
        <v xml:space="preserve">N35DC   </v>
      </c>
      <c r="BC1898">
        <v>1</v>
      </c>
      <c r="BE1898">
        <v>0</v>
      </c>
      <c r="BF1898">
        <v>0</v>
      </c>
      <c r="BG1898">
        <v>0</v>
      </c>
      <c r="BH1898">
        <v>600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"17:53:18.551"</f>
        <v>17:53:18.551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341</v>
      </c>
      <c r="CR1898">
        <v>0</v>
      </c>
      <c r="CW1898">
        <v>222453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"10/21/2020 17:53:10.645"</f>
        <v>10/21/2020 17:53:10.645</v>
      </c>
      <c r="C1899" t="str">
        <f t="shared" si="144"/>
        <v>FFDFD3C0</v>
      </c>
      <c r="D1899" t="s">
        <v>130</v>
      </c>
      <c r="E1899">
        <v>3</v>
      </c>
      <c r="F1899">
        <v>2003</v>
      </c>
      <c r="G1899" t="s">
        <v>131</v>
      </c>
      <c r="J1899" t="s">
        <v>132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"17:53:18.547"</f>
        <v>17:53:18.547</v>
      </c>
      <c r="T1899" t="str">
        <f>"17:53:18.147"</f>
        <v>17:53:18.147</v>
      </c>
      <c r="U1899" t="str">
        <f t="shared" si="142"/>
        <v>A3E2C2</v>
      </c>
      <c r="V1899">
        <v>0</v>
      </c>
      <c r="W1899">
        <v>0</v>
      </c>
      <c r="X1899">
        <v>1</v>
      </c>
      <c r="Z1899">
        <v>0</v>
      </c>
      <c r="AA1899">
        <v>10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1</v>
      </c>
      <c r="AH1899">
        <v>0</v>
      </c>
      <c r="AI1899" t="s">
        <v>825</v>
      </c>
      <c r="AJ1899">
        <v>30.321815000000001</v>
      </c>
      <c r="AK1899" t="s">
        <v>826</v>
      </c>
      <c r="AL1899">
        <v>-89.823939999999993</v>
      </c>
      <c r="AM1899">
        <v>100</v>
      </c>
      <c r="AN1899">
        <v>600</v>
      </c>
      <c r="AO1899" t="s">
        <v>118</v>
      </c>
      <c r="AP1899">
        <v>91</v>
      </c>
      <c r="AQ1899">
        <v>35</v>
      </c>
      <c r="AR1899">
        <v>-832</v>
      </c>
      <c r="AZ1899">
        <v>1200</v>
      </c>
      <c r="BA1899">
        <v>1</v>
      </c>
      <c r="BB1899" t="str">
        <f t="shared" si="145"/>
        <v xml:space="preserve">N35DC   </v>
      </c>
      <c r="BC1899">
        <v>1</v>
      </c>
      <c r="BE1899">
        <v>0</v>
      </c>
      <c r="BF1899">
        <v>0</v>
      </c>
      <c r="BG1899">
        <v>0</v>
      </c>
      <c r="BH1899">
        <v>600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"17:53:18.551"</f>
        <v>17:53:18.551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341</v>
      </c>
      <c r="CR1899">
        <v>0</v>
      </c>
      <c r="CW1899">
        <v>222453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"10/21/2020 17:53:13.607"</f>
        <v>10/21/2020 17:53:13.607</v>
      </c>
      <c r="C1900" t="str">
        <f t="shared" si="144"/>
        <v>FFDFD3C0</v>
      </c>
      <c r="D1900" t="s">
        <v>128</v>
      </c>
      <c r="E1900">
        <v>9</v>
      </c>
      <c r="H1900">
        <v>257</v>
      </c>
      <c r="I1900" t="s">
        <v>129</v>
      </c>
      <c r="J1900" t="s">
        <v>126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ref="S1900:T1904" si="146">"17:53:21.547"</f>
        <v>17:53:21.547</v>
      </c>
      <c r="T1900" t="str">
        <f t="shared" si="146"/>
        <v>17:53:21.547</v>
      </c>
      <c r="U1900" t="str">
        <f t="shared" si="142"/>
        <v>A3E2C2</v>
      </c>
      <c r="V1900">
        <v>0</v>
      </c>
      <c r="W1900">
        <v>0</v>
      </c>
      <c r="X1900">
        <v>1</v>
      </c>
      <c r="Z1900">
        <v>0</v>
      </c>
      <c r="AA1900">
        <v>10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1</v>
      </c>
      <c r="AH1900">
        <v>0</v>
      </c>
      <c r="AI1900" t="s">
        <v>827</v>
      </c>
      <c r="AJ1900">
        <v>30.322586999999999</v>
      </c>
      <c r="AK1900" t="s">
        <v>828</v>
      </c>
      <c r="AL1900">
        <v>-89.822674000000006</v>
      </c>
      <c r="AM1900">
        <v>100</v>
      </c>
      <c r="AN1900">
        <v>500</v>
      </c>
      <c r="AO1900" t="s">
        <v>118</v>
      </c>
      <c r="AP1900">
        <v>71</v>
      </c>
      <c r="AQ1900">
        <v>65</v>
      </c>
      <c r="AR1900">
        <v>-1280</v>
      </c>
      <c r="AZ1900">
        <v>1200</v>
      </c>
      <c r="BA1900">
        <v>1</v>
      </c>
      <c r="BB1900" t="str">
        <f t="shared" si="145"/>
        <v xml:space="preserve">N35DC   </v>
      </c>
      <c r="BC1900">
        <v>1</v>
      </c>
      <c r="BE1900">
        <v>0</v>
      </c>
      <c r="BF1900">
        <v>0</v>
      </c>
      <c r="BG1900">
        <v>0</v>
      </c>
      <c r="BH1900">
        <v>550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"17:53:21.550"</f>
        <v>17:53:21.550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341</v>
      </c>
      <c r="CR1900">
        <v>0</v>
      </c>
      <c r="CW1900">
        <v>224688</v>
      </c>
      <c r="CY1900">
        <v>1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"10/21/2020 17:53:13.607"</f>
        <v>10/21/2020 17:53:13.607</v>
      </c>
      <c r="C1901" t="str">
        <f t="shared" si="144"/>
        <v>FFDFD3C0</v>
      </c>
      <c r="D1901" t="s">
        <v>130</v>
      </c>
      <c r="E1901">
        <v>3</v>
      </c>
      <c r="F1901">
        <v>2003</v>
      </c>
      <c r="G1901" t="s">
        <v>131</v>
      </c>
      <c r="J1901" t="s">
        <v>132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146"/>
        <v>17:53:21.547</v>
      </c>
      <c r="T1901" t="str">
        <f t="shared" si="146"/>
        <v>17:53:21.547</v>
      </c>
      <c r="U1901" t="str">
        <f t="shared" si="142"/>
        <v>A3E2C2</v>
      </c>
      <c r="V1901">
        <v>0</v>
      </c>
      <c r="W1901">
        <v>0</v>
      </c>
      <c r="X1901">
        <v>1</v>
      </c>
      <c r="Z1901">
        <v>0</v>
      </c>
      <c r="AA1901">
        <v>10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1</v>
      </c>
      <c r="AH1901">
        <v>0</v>
      </c>
      <c r="AI1901" t="s">
        <v>827</v>
      </c>
      <c r="AJ1901">
        <v>30.322586999999999</v>
      </c>
      <c r="AK1901" t="s">
        <v>828</v>
      </c>
      <c r="AL1901">
        <v>-89.822674000000006</v>
      </c>
      <c r="AM1901">
        <v>100</v>
      </c>
      <c r="AN1901">
        <v>500</v>
      </c>
      <c r="AO1901" t="s">
        <v>118</v>
      </c>
      <c r="AP1901">
        <v>71</v>
      </c>
      <c r="AQ1901">
        <v>65</v>
      </c>
      <c r="AR1901">
        <v>-1280</v>
      </c>
      <c r="AZ1901">
        <v>1200</v>
      </c>
      <c r="BA1901">
        <v>1</v>
      </c>
      <c r="BB1901" t="str">
        <f t="shared" si="145"/>
        <v xml:space="preserve">N35DC   </v>
      </c>
      <c r="BC1901">
        <v>1</v>
      </c>
      <c r="BE1901">
        <v>0</v>
      </c>
      <c r="BF1901">
        <v>0</v>
      </c>
      <c r="BG1901">
        <v>0</v>
      </c>
      <c r="BH1901">
        <v>550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"17:53:21.550"</f>
        <v>17:53:21.550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341</v>
      </c>
      <c r="CR1901">
        <v>0</v>
      </c>
      <c r="CW1901">
        <v>224688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"10/21/2020 17:53:13.607"</f>
        <v>10/21/2020 17:53:13.607</v>
      </c>
      <c r="C1902" t="str">
        <f t="shared" si="144"/>
        <v>FFDFD3C0</v>
      </c>
      <c r="D1902" t="s">
        <v>124</v>
      </c>
      <c r="E1902">
        <v>2</v>
      </c>
      <c r="H1902">
        <v>14</v>
      </c>
      <c r="I1902" t="s">
        <v>125</v>
      </c>
      <c r="J1902" t="s">
        <v>126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146"/>
        <v>17:53:21.547</v>
      </c>
      <c r="T1902" t="str">
        <f t="shared" si="146"/>
        <v>17:53:21.547</v>
      </c>
      <c r="U1902" t="str">
        <f t="shared" si="142"/>
        <v>A3E2C2</v>
      </c>
      <c r="V1902">
        <v>0</v>
      </c>
      <c r="W1902">
        <v>0</v>
      </c>
      <c r="X1902">
        <v>1</v>
      </c>
      <c r="Z1902">
        <v>0</v>
      </c>
      <c r="AA1902">
        <v>10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1</v>
      </c>
      <c r="AH1902">
        <v>0</v>
      </c>
      <c r="AI1902" t="s">
        <v>827</v>
      </c>
      <c r="AJ1902">
        <v>30.322586999999999</v>
      </c>
      <c r="AK1902" t="s">
        <v>828</v>
      </c>
      <c r="AL1902">
        <v>-89.822674000000006</v>
      </c>
      <c r="AM1902">
        <v>100</v>
      </c>
      <c r="AN1902">
        <v>500</v>
      </c>
      <c r="AO1902" t="s">
        <v>118</v>
      </c>
      <c r="AP1902">
        <v>71</v>
      </c>
      <c r="AQ1902">
        <v>65</v>
      </c>
      <c r="AR1902">
        <v>-1280</v>
      </c>
      <c r="AZ1902">
        <v>1200</v>
      </c>
      <c r="BA1902">
        <v>1</v>
      </c>
      <c r="BB1902" t="str">
        <f t="shared" si="145"/>
        <v xml:space="preserve">N35DC   </v>
      </c>
      <c r="BC1902">
        <v>1</v>
      </c>
      <c r="BE1902">
        <v>0</v>
      </c>
      <c r="BF1902">
        <v>0</v>
      </c>
      <c r="BG1902">
        <v>0</v>
      </c>
      <c r="BH1902">
        <v>550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"17:53:21.550"</f>
        <v>17:53:21.550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341</v>
      </c>
      <c r="CR1902">
        <v>0</v>
      </c>
      <c r="CW1902">
        <v>224688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"10/21/2020 17:53:13.607"</f>
        <v>10/21/2020 17:53:13.607</v>
      </c>
      <c r="C1903" t="str">
        <f t="shared" si="144"/>
        <v>FFDFD3C0</v>
      </c>
      <c r="D1903" t="s">
        <v>113</v>
      </c>
      <c r="E1903">
        <v>4</v>
      </c>
      <c r="H1903">
        <v>162</v>
      </c>
      <c r="I1903" t="s">
        <v>114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146"/>
        <v>17:53:21.547</v>
      </c>
      <c r="T1903" t="str">
        <f t="shared" si="146"/>
        <v>17:53:21.547</v>
      </c>
      <c r="U1903" t="str">
        <f t="shared" si="142"/>
        <v>A3E2C2</v>
      </c>
      <c r="V1903">
        <v>0</v>
      </c>
      <c r="W1903">
        <v>0</v>
      </c>
      <c r="X1903">
        <v>1</v>
      </c>
      <c r="Z1903">
        <v>0</v>
      </c>
      <c r="AA1903">
        <v>10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1</v>
      </c>
      <c r="AH1903">
        <v>0</v>
      </c>
      <c r="AI1903" t="s">
        <v>827</v>
      </c>
      <c r="AJ1903">
        <v>30.322586999999999</v>
      </c>
      <c r="AK1903" t="s">
        <v>828</v>
      </c>
      <c r="AL1903">
        <v>-89.822674000000006</v>
      </c>
      <c r="AM1903">
        <v>100</v>
      </c>
      <c r="AN1903">
        <v>500</v>
      </c>
      <c r="AO1903" t="s">
        <v>118</v>
      </c>
      <c r="AP1903">
        <v>71</v>
      </c>
      <c r="AQ1903">
        <v>65</v>
      </c>
      <c r="AR1903">
        <v>-1280</v>
      </c>
      <c r="AZ1903">
        <v>1200</v>
      </c>
      <c r="BA1903">
        <v>1</v>
      </c>
      <c r="BB1903" t="str">
        <f t="shared" si="145"/>
        <v xml:space="preserve">N35DC   </v>
      </c>
      <c r="BC1903">
        <v>1</v>
      </c>
      <c r="BE1903">
        <v>0</v>
      </c>
      <c r="BF1903">
        <v>0</v>
      </c>
      <c r="BG1903">
        <v>0</v>
      </c>
      <c r="BH1903">
        <v>550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"17:53:21.550"</f>
        <v>17:53:21.550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341</v>
      </c>
      <c r="CR1903">
        <v>0</v>
      </c>
      <c r="CW1903">
        <v>224688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"10/21/2020 17:53:13.607"</f>
        <v>10/21/2020 17:53:13.607</v>
      </c>
      <c r="C1904" t="str">
        <f t="shared" si="144"/>
        <v>FFDFD3C0</v>
      </c>
      <c r="D1904" t="s">
        <v>133</v>
      </c>
      <c r="E1904">
        <v>1</v>
      </c>
      <c r="F1904">
        <v>1001</v>
      </c>
      <c r="G1904" t="s">
        <v>114</v>
      </c>
      <c r="J1904" t="s">
        <v>134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146"/>
        <v>17:53:21.547</v>
      </c>
      <c r="T1904" t="str">
        <f t="shared" si="146"/>
        <v>17:53:21.547</v>
      </c>
      <c r="U1904" t="str">
        <f t="shared" si="142"/>
        <v>A3E2C2</v>
      </c>
      <c r="V1904">
        <v>0</v>
      </c>
      <c r="W1904">
        <v>0</v>
      </c>
      <c r="X1904">
        <v>1</v>
      </c>
      <c r="Z1904">
        <v>0</v>
      </c>
      <c r="AA1904">
        <v>10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1</v>
      </c>
      <c r="AH1904">
        <v>0</v>
      </c>
      <c r="AI1904" t="s">
        <v>827</v>
      </c>
      <c r="AJ1904">
        <v>30.322586999999999</v>
      </c>
      <c r="AK1904" t="s">
        <v>828</v>
      </c>
      <c r="AL1904">
        <v>-89.822674000000006</v>
      </c>
      <c r="AM1904">
        <v>100</v>
      </c>
      <c r="AN1904">
        <v>500</v>
      </c>
      <c r="AO1904" t="s">
        <v>118</v>
      </c>
      <c r="AP1904">
        <v>71</v>
      </c>
      <c r="AQ1904">
        <v>65</v>
      </c>
      <c r="AR1904">
        <v>-1280</v>
      </c>
      <c r="AZ1904">
        <v>1200</v>
      </c>
      <c r="BA1904">
        <v>1</v>
      </c>
      <c r="BB1904" t="str">
        <f t="shared" si="145"/>
        <v xml:space="preserve">N35DC   </v>
      </c>
      <c r="BC1904">
        <v>1</v>
      </c>
      <c r="BE1904">
        <v>0</v>
      </c>
      <c r="BF1904">
        <v>0</v>
      </c>
      <c r="BG1904">
        <v>0</v>
      </c>
      <c r="BH1904">
        <v>550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>"17:53:21.550"</f>
        <v>17:53:21.550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341</v>
      </c>
      <c r="CR1904">
        <v>0</v>
      </c>
      <c r="CW1904">
        <v>224688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"10/21/2020 17:53:14.628"</f>
        <v>10/21/2020 17:53:14.628</v>
      </c>
      <c r="C1905" t="str">
        <f t="shared" si="144"/>
        <v>FFDFD3C0</v>
      </c>
      <c r="D1905" t="s">
        <v>130</v>
      </c>
      <c r="E1905">
        <v>3</v>
      </c>
      <c r="F1905">
        <v>2003</v>
      </c>
      <c r="G1905" t="s">
        <v>131</v>
      </c>
      <c r="J1905" t="s">
        <v>132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"17:53:22.539"</f>
        <v>17:53:22.539</v>
      </c>
      <c r="T1905" t="str">
        <f>"17:53:22.039"</f>
        <v>17:53:22.039</v>
      </c>
      <c r="U1905" t="str">
        <f t="shared" si="142"/>
        <v>A3E2C2</v>
      </c>
      <c r="V1905">
        <v>0</v>
      </c>
      <c r="W1905">
        <v>0</v>
      </c>
      <c r="X1905">
        <v>1</v>
      </c>
      <c r="Z1905">
        <v>0</v>
      </c>
      <c r="AA1905">
        <v>10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1</v>
      </c>
      <c r="AH1905">
        <v>0</v>
      </c>
      <c r="AI1905" t="s">
        <v>829</v>
      </c>
      <c r="AJ1905">
        <v>30.322908999999999</v>
      </c>
      <c r="AK1905" t="s">
        <v>830</v>
      </c>
      <c r="AL1905">
        <v>-89.822329999999994</v>
      </c>
      <c r="AM1905">
        <v>100</v>
      </c>
      <c r="AN1905">
        <v>500</v>
      </c>
      <c r="AO1905" t="s">
        <v>118</v>
      </c>
      <c r="AP1905">
        <v>68</v>
      </c>
      <c r="AQ1905">
        <v>69</v>
      </c>
      <c r="AR1905">
        <v>-1472</v>
      </c>
      <c r="AZ1905">
        <v>1200</v>
      </c>
      <c r="BA1905">
        <v>1</v>
      </c>
      <c r="BB1905" t="str">
        <f t="shared" si="145"/>
        <v xml:space="preserve">N35DC   </v>
      </c>
      <c r="BC1905">
        <v>1</v>
      </c>
      <c r="BE1905">
        <v>0</v>
      </c>
      <c r="BF1905">
        <v>0</v>
      </c>
      <c r="BG1905">
        <v>0</v>
      </c>
      <c r="BH1905">
        <v>525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>"17:53:22.540"</f>
        <v>17:53:22.540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5</v>
      </c>
      <c r="CP1905" t="s">
        <v>119</v>
      </c>
      <c r="CQ1905">
        <v>341</v>
      </c>
      <c r="CR1905">
        <v>0</v>
      </c>
      <c r="CW1905">
        <v>225426</v>
      </c>
      <c r="CY1905">
        <v>1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"10/21/2020 17:53:14.628"</f>
        <v>10/21/2020 17:53:14.628</v>
      </c>
      <c r="C1906" t="str">
        <f t="shared" si="144"/>
        <v>FFDFD3C0</v>
      </c>
      <c r="D1906" t="s">
        <v>124</v>
      </c>
      <c r="E1906">
        <v>2</v>
      </c>
      <c r="H1906">
        <v>14</v>
      </c>
      <c r="I1906" t="s">
        <v>125</v>
      </c>
      <c r="J1906" t="s">
        <v>126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"17:53:22.539"</f>
        <v>17:53:22.539</v>
      </c>
      <c r="T1906" t="str">
        <f>"17:53:22.039"</f>
        <v>17:53:22.039</v>
      </c>
      <c r="U1906" t="str">
        <f t="shared" si="142"/>
        <v>A3E2C2</v>
      </c>
      <c r="V1906">
        <v>0</v>
      </c>
      <c r="W1906">
        <v>0</v>
      </c>
      <c r="X1906">
        <v>1</v>
      </c>
      <c r="Z1906">
        <v>0</v>
      </c>
      <c r="AA1906">
        <v>10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1</v>
      </c>
      <c r="AH1906">
        <v>0</v>
      </c>
      <c r="AI1906" t="s">
        <v>829</v>
      </c>
      <c r="AJ1906">
        <v>30.322908999999999</v>
      </c>
      <c r="AK1906" t="s">
        <v>830</v>
      </c>
      <c r="AL1906">
        <v>-89.822329999999994</v>
      </c>
      <c r="AM1906">
        <v>100</v>
      </c>
      <c r="AN1906">
        <v>500</v>
      </c>
      <c r="AO1906" t="s">
        <v>118</v>
      </c>
      <c r="AP1906">
        <v>68</v>
      </c>
      <c r="AQ1906">
        <v>69</v>
      </c>
      <c r="AR1906">
        <v>-1472</v>
      </c>
      <c r="AZ1906">
        <v>1200</v>
      </c>
      <c r="BA1906">
        <v>1</v>
      </c>
      <c r="BB1906" t="str">
        <f t="shared" si="145"/>
        <v xml:space="preserve">N35DC   </v>
      </c>
      <c r="BC1906">
        <v>1</v>
      </c>
      <c r="BE1906">
        <v>0</v>
      </c>
      <c r="BF1906">
        <v>0</v>
      </c>
      <c r="BG1906">
        <v>0</v>
      </c>
      <c r="BH1906">
        <v>525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>"17:53:22.540"</f>
        <v>17:53:22.540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5</v>
      </c>
      <c r="CP1906" t="s">
        <v>119</v>
      </c>
      <c r="CQ1906">
        <v>341</v>
      </c>
      <c r="CR1906">
        <v>0</v>
      </c>
      <c r="CW1906">
        <v>225426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"10/21/2020 17:53:14.628"</f>
        <v>10/21/2020 17:53:14.628</v>
      </c>
      <c r="C1907" t="str">
        <f t="shared" si="144"/>
        <v>FFDFD3C0</v>
      </c>
      <c r="D1907" t="s">
        <v>133</v>
      </c>
      <c r="E1907">
        <v>1</v>
      </c>
      <c r="F1907">
        <v>1001</v>
      </c>
      <c r="G1907" t="s">
        <v>114</v>
      </c>
      <c r="J1907" t="s">
        <v>134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"17:53:22.539"</f>
        <v>17:53:22.539</v>
      </c>
      <c r="T1907" t="str">
        <f>"17:53:22.039"</f>
        <v>17:53:22.039</v>
      </c>
      <c r="U1907" t="str">
        <f t="shared" si="142"/>
        <v>A3E2C2</v>
      </c>
      <c r="V1907">
        <v>0</v>
      </c>
      <c r="W1907">
        <v>0</v>
      </c>
      <c r="X1907">
        <v>1</v>
      </c>
      <c r="Z1907">
        <v>0</v>
      </c>
      <c r="AA1907">
        <v>10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1</v>
      </c>
      <c r="AH1907">
        <v>0</v>
      </c>
      <c r="AI1907" t="s">
        <v>829</v>
      </c>
      <c r="AJ1907">
        <v>30.322908999999999</v>
      </c>
      <c r="AK1907" t="s">
        <v>830</v>
      </c>
      <c r="AL1907">
        <v>-89.822329999999994</v>
      </c>
      <c r="AM1907">
        <v>100</v>
      </c>
      <c r="AN1907">
        <v>500</v>
      </c>
      <c r="AO1907" t="s">
        <v>118</v>
      </c>
      <c r="AP1907">
        <v>68</v>
      </c>
      <c r="AQ1907">
        <v>69</v>
      </c>
      <c r="AR1907">
        <v>-1472</v>
      </c>
      <c r="AZ1907">
        <v>1200</v>
      </c>
      <c r="BA1907">
        <v>1</v>
      </c>
      <c r="BB1907" t="str">
        <f t="shared" si="145"/>
        <v xml:space="preserve">N35DC   </v>
      </c>
      <c r="BC1907">
        <v>1</v>
      </c>
      <c r="BE1907">
        <v>0</v>
      </c>
      <c r="BF1907">
        <v>0</v>
      </c>
      <c r="BG1907">
        <v>0</v>
      </c>
      <c r="BH1907">
        <v>525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>"17:53:22.540"</f>
        <v>17:53:22.540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5</v>
      </c>
      <c r="CP1907" t="s">
        <v>119</v>
      </c>
      <c r="CQ1907">
        <v>341</v>
      </c>
      <c r="CR1907">
        <v>0</v>
      </c>
      <c r="CW1907">
        <v>225426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"10/21/2020 17:53:14.628"</f>
        <v>10/21/2020 17:53:14.628</v>
      </c>
      <c r="C1908" t="str">
        <f t="shared" si="144"/>
        <v>FFDFD3C0</v>
      </c>
      <c r="D1908" t="s">
        <v>113</v>
      </c>
      <c r="E1908">
        <v>4</v>
      </c>
      <c r="H1908">
        <v>162</v>
      </c>
      <c r="I1908" t="s">
        <v>114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"17:53:22.539"</f>
        <v>17:53:22.539</v>
      </c>
      <c r="T1908" t="str">
        <f>"17:53:22.039"</f>
        <v>17:53:22.039</v>
      </c>
      <c r="U1908" t="str">
        <f t="shared" si="142"/>
        <v>A3E2C2</v>
      </c>
      <c r="V1908">
        <v>0</v>
      </c>
      <c r="W1908">
        <v>0</v>
      </c>
      <c r="X1908">
        <v>1</v>
      </c>
      <c r="Z1908">
        <v>0</v>
      </c>
      <c r="AA1908">
        <v>10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1</v>
      </c>
      <c r="AH1908">
        <v>0</v>
      </c>
      <c r="AI1908" t="s">
        <v>829</v>
      </c>
      <c r="AJ1908">
        <v>30.322908999999999</v>
      </c>
      <c r="AK1908" t="s">
        <v>830</v>
      </c>
      <c r="AL1908">
        <v>-89.822329999999994</v>
      </c>
      <c r="AM1908">
        <v>100</v>
      </c>
      <c r="AN1908">
        <v>500</v>
      </c>
      <c r="AO1908" t="s">
        <v>118</v>
      </c>
      <c r="AP1908">
        <v>68</v>
      </c>
      <c r="AQ1908">
        <v>69</v>
      </c>
      <c r="AR1908">
        <v>-1472</v>
      </c>
      <c r="AZ1908">
        <v>1200</v>
      </c>
      <c r="BA1908">
        <v>1</v>
      </c>
      <c r="BB1908" t="str">
        <f t="shared" si="145"/>
        <v xml:space="preserve">N35DC   </v>
      </c>
      <c r="BC1908">
        <v>1</v>
      </c>
      <c r="BE1908">
        <v>0</v>
      </c>
      <c r="BF1908">
        <v>0</v>
      </c>
      <c r="BG1908">
        <v>0</v>
      </c>
      <c r="BH1908">
        <v>525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>"17:53:22.540"</f>
        <v>17:53:22.540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5</v>
      </c>
      <c r="CP1908" t="s">
        <v>119</v>
      </c>
      <c r="CQ1908">
        <v>341</v>
      </c>
      <c r="CR1908">
        <v>0</v>
      </c>
      <c r="CW1908">
        <v>225426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"10/21/2020 17:53:14.628"</f>
        <v>10/21/2020 17:53:14.628</v>
      </c>
      <c r="C1909" t="str">
        <f t="shared" si="144"/>
        <v>FFDFD3C0</v>
      </c>
      <c r="D1909" t="s">
        <v>128</v>
      </c>
      <c r="E1909">
        <v>9</v>
      </c>
      <c r="H1909">
        <v>257</v>
      </c>
      <c r="I1909" t="s">
        <v>129</v>
      </c>
      <c r="J1909" t="s">
        <v>126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"17:53:22.539"</f>
        <v>17:53:22.539</v>
      </c>
      <c r="T1909" t="str">
        <f>"17:53:22.039"</f>
        <v>17:53:22.039</v>
      </c>
      <c r="U1909" t="str">
        <f t="shared" si="142"/>
        <v>A3E2C2</v>
      </c>
      <c r="V1909">
        <v>0</v>
      </c>
      <c r="W1909">
        <v>0</v>
      </c>
      <c r="X1909">
        <v>1</v>
      </c>
      <c r="Z1909">
        <v>0</v>
      </c>
      <c r="AA1909">
        <v>10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1</v>
      </c>
      <c r="AH1909">
        <v>0</v>
      </c>
      <c r="AI1909" t="s">
        <v>829</v>
      </c>
      <c r="AJ1909">
        <v>30.322908999999999</v>
      </c>
      <c r="AK1909" t="s">
        <v>830</v>
      </c>
      <c r="AL1909">
        <v>-89.822329999999994</v>
      </c>
      <c r="AM1909">
        <v>100</v>
      </c>
      <c r="AN1909">
        <v>500</v>
      </c>
      <c r="AO1909" t="s">
        <v>118</v>
      </c>
      <c r="AP1909">
        <v>68</v>
      </c>
      <c r="AQ1909">
        <v>69</v>
      </c>
      <c r="AR1909">
        <v>-1472</v>
      </c>
      <c r="AZ1909">
        <v>1200</v>
      </c>
      <c r="BA1909">
        <v>1</v>
      </c>
      <c r="BB1909" t="str">
        <f t="shared" si="145"/>
        <v xml:space="preserve">N35DC   </v>
      </c>
      <c r="BC1909">
        <v>1</v>
      </c>
      <c r="BE1909">
        <v>0</v>
      </c>
      <c r="BF1909">
        <v>0</v>
      </c>
      <c r="BG1909">
        <v>0</v>
      </c>
      <c r="BH1909">
        <v>525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>"17:53:22.540"</f>
        <v>17:53:22.540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5</v>
      </c>
      <c r="CP1909" t="s">
        <v>119</v>
      </c>
      <c r="CQ1909">
        <v>341</v>
      </c>
      <c r="CR1909">
        <v>0</v>
      </c>
      <c r="CW1909">
        <v>225426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"10/21/2020 17:53:16.689"</f>
        <v>10/21/2020 17:53:16.689</v>
      </c>
      <c r="C1910" t="str">
        <f t="shared" si="144"/>
        <v>FFDFD3C0</v>
      </c>
      <c r="D1910" t="s">
        <v>128</v>
      </c>
      <c r="E1910">
        <v>9</v>
      </c>
      <c r="H1910">
        <v>257</v>
      </c>
      <c r="I1910" t="s">
        <v>129</v>
      </c>
      <c r="J1910" t="s">
        <v>126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"17:53:24.578"</f>
        <v>17:53:24.578</v>
      </c>
      <c r="T1910" t="str">
        <f>"17:53:24.478"</f>
        <v>17:53:24.478</v>
      </c>
      <c r="U1910" t="str">
        <f t="shared" si="142"/>
        <v>A3E2C2</v>
      </c>
      <c r="V1910">
        <v>0</v>
      </c>
      <c r="W1910">
        <v>0</v>
      </c>
      <c r="X1910">
        <v>1</v>
      </c>
      <c r="Z1910">
        <v>0</v>
      </c>
      <c r="AA1910">
        <v>10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1</v>
      </c>
      <c r="AH1910">
        <v>0</v>
      </c>
      <c r="AI1910" t="s">
        <v>831</v>
      </c>
      <c r="AJ1910">
        <v>30.32366</v>
      </c>
      <c r="AK1910" t="s">
        <v>832</v>
      </c>
      <c r="AL1910">
        <v>-89.821751000000006</v>
      </c>
      <c r="AM1910">
        <v>100</v>
      </c>
      <c r="AN1910">
        <v>500</v>
      </c>
      <c r="AO1910" t="s">
        <v>118</v>
      </c>
      <c r="AP1910">
        <v>51</v>
      </c>
      <c r="AQ1910">
        <v>84</v>
      </c>
      <c r="AR1910">
        <v>-1664</v>
      </c>
      <c r="AZ1910">
        <v>1200</v>
      </c>
      <c r="BA1910">
        <v>1</v>
      </c>
      <c r="BB1910" t="str">
        <f t="shared" si="145"/>
        <v xml:space="preserve">N35DC   </v>
      </c>
      <c r="BC1910">
        <v>1</v>
      </c>
      <c r="BE1910">
        <v>0</v>
      </c>
      <c r="BF1910">
        <v>0</v>
      </c>
      <c r="BG1910">
        <v>0</v>
      </c>
      <c r="BH1910">
        <v>450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>"17:53:24.580"</f>
        <v>17:53:24.580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5</v>
      </c>
      <c r="CP1910" t="s">
        <v>119</v>
      </c>
      <c r="CQ1910">
        <v>341</v>
      </c>
      <c r="CR1910">
        <v>0</v>
      </c>
      <c r="CW1910">
        <v>227027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"10/21/2020 17:53:16.689"</f>
        <v>10/21/2020 17:53:16.689</v>
      </c>
      <c r="C1911" t="str">
        <f t="shared" si="144"/>
        <v>FFDFD3C0</v>
      </c>
      <c r="D1911" t="s">
        <v>130</v>
      </c>
      <c r="E1911">
        <v>3</v>
      </c>
      <c r="F1911">
        <v>2003</v>
      </c>
      <c r="G1911" t="s">
        <v>131</v>
      </c>
      <c r="J1911" t="s">
        <v>132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"17:53:24.578"</f>
        <v>17:53:24.578</v>
      </c>
      <c r="T1911" t="str">
        <f>"17:53:24.478"</f>
        <v>17:53:24.478</v>
      </c>
      <c r="U1911" t="str">
        <f t="shared" si="142"/>
        <v>A3E2C2</v>
      </c>
      <c r="V1911">
        <v>0</v>
      </c>
      <c r="W1911">
        <v>0</v>
      </c>
      <c r="X1911">
        <v>1</v>
      </c>
      <c r="Z1911">
        <v>0</v>
      </c>
      <c r="AA1911">
        <v>10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1</v>
      </c>
      <c r="AH1911">
        <v>0</v>
      </c>
      <c r="AI1911" t="s">
        <v>831</v>
      </c>
      <c r="AJ1911">
        <v>30.32366</v>
      </c>
      <c r="AK1911" t="s">
        <v>832</v>
      </c>
      <c r="AL1911">
        <v>-89.821751000000006</v>
      </c>
      <c r="AM1911">
        <v>100</v>
      </c>
      <c r="AN1911">
        <v>500</v>
      </c>
      <c r="AO1911" t="s">
        <v>118</v>
      </c>
      <c r="AP1911">
        <v>51</v>
      </c>
      <c r="AQ1911">
        <v>84</v>
      </c>
      <c r="AR1911">
        <v>-1664</v>
      </c>
      <c r="AZ1911">
        <v>1200</v>
      </c>
      <c r="BA1911">
        <v>1</v>
      </c>
      <c r="BB1911" t="str">
        <f t="shared" si="145"/>
        <v xml:space="preserve">N35DC   </v>
      </c>
      <c r="BC1911">
        <v>1</v>
      </c>
      <c r="BE1911">
        <v>0</v>
      </c>
      <c r="BF1911">
        <v>0</v>
      </c>
      <c r="BG1911">
        <v>0</v>
      </c>
      <c r="BH1911">
        <v>450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>"17:53:24.580"</f>
        <v>17:53:24.580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5</v>
      </c>
      <c r="CP1911" t="s">
        <v>119</v>
      </c>
      <c r="CQ1911">
        <v>341</v>
      </c>
      <c r="CR1911">
        <v>0</v>
      </c>
      <c r="CW1911">
        <v>227027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"10/21/2020 17:53:16.689"</f>
        <v>10/21/2020 17:53:16.689</v>
      </c>
      <c r="C1912" t="str">
        <f t="shared" si="144"/>
        <v>FFDFD3C0</v>
      </c>
      <c r="D1912" t="s">
        <v>124</v>
      </c>
      <c r="E1912">
        <v>2</v>
      </c>
      <c r="H1912">
        <v>14</v>
      </c>
      <c r="I1912" t="s">
        <v>125</v>
      </c>
      <c r="J1912" t="s">
        <v>126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"17:53:24.578"</f>
        <v>17:53:24.578</v>
      </c>
      <c r="T1912" t="str">
        <f>"17:53:24.478"</f>
        <v>17:53:24.478</v>
      </c>
      <c r="U1912" t="str">
        <f t="shared" si="142"/>
        <v>A3E2C2</v>
      </c>
      <c r="V1912">
        <v>0</v>
      </c>
      <c r="W1912">
        <v>0</v>
      </c>
      <c r="X1912">
        <v>1</v>
      </c>
      <c r="Z1912">
        <v>0</v>
      </c>
      <c r="AA1912">
        <v>10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1</v>
      </c>
      <c r="AH1912">
        <v>0</v>
      </c>
      <c r="AI1912" t="s">
        <v>831</v>
      </c>
      <c r="AJ1912">
        <v>30.32366</v>
      </c>
      <c r="AK1912" t="s">
        <v>832</v>
      </c>
      <c r="AL1912">
        <v>-89.821751000000006</v>
      </c>
      <c r="AM1912">
        <v>100</v>
      </c>
      <c r="AN1912">
        <v>500</v>
      </c>
      <c r="AO1912" t="s">
        <v>118</v>
      </c>
      <c r="AP1912">
        <v>51</v>
      </c>
      <c r="AQ1912">
        <v>84</v>
      </c>
      <c r="AR1912">
        <v>-1664</v>
      </c>
      <c r="AZ1912">
        <v>1200</v>
      </c>
      <c r="BA1912">
        <v>1</v>
      </c>
      <c r="BB1912" t="str">
        <f t="shared" si="145"/>
        <v xml:space="preserve">N35DC   </v>
      </c>
      <c r="BC1912">
        <v>1</v>
      </c>
      <c r="BE1912">
        <v>0</v>
      </c>
      <c r="BF1912">
        <v>0</v>
      </c>
      <c r="BG1912">
        <v>0</v>
      </c>
      <c r="BH1912">
        <v>450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>"17:53:24.580"</f>
        <v>17:53:24.580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5</v>
      </c>
      <c r="CP1912" t="s">
        <v>119</v>
      </c>
      <c r="CQ1912">
        <v>341</v>
      </c>
      <c r="CR1912">
        <v>0</v>
      </c>
      <c r="CW1912">
        <v>227027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"10/21/2020 17:53:16.689"</f>
        <v>10/21/2020 17:53:16.689</v>
      </c>
      <c r="C1913" t="str">
        <f t="shared" si="144"/>
        <v>FFDFD3C0</v>
      </c>
      <c r="D1913" t="s">
        <v>133</v>
      </c>
      <c r="E1913">
        <v>1</v>
      </c>
      <c r="F1913">
        <v>1001</v>
      </c>
      <c r="G1913" t="s">
        <v>114</v>
      </c>
      <c r="J1913" t="s">
        <v>134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"17:53:24.578"</f>
        <v>17:53:24.578</v>
      </c>
      <c r="T1913" t="str">
        <f>"17:53:24.478"</f>
        <v>17:53:24.478</v>
      </c>
      <c r="U1913" t="str">
        <f t="shared" si="142"/>
        <v>A3E2C2</v>
      </c>
      <c r="V1913">
        <v>0</v>
      </c>
      <c r="W1913">
        <v>0</v>
      </c>
      <c r="X1913">
        <v>1</v>
      </c>
      <c r="Z1913">
        <v>0</v>
      </c>
      <c r="AA1913">
        <v>10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1</v>
      </c>
      <c r="AH1913">
        <v>0</v>
      </c>
      <c r="AI1913" t="s">
        <v>831</v>
      </c>
      <c r="AJ1913">
        <v>30.32366</v>
      </c>
      <c r="AK1913" t="s">
        <v>832</v>
      </c>
      <c r="AL1913">
        <v>-89.821751000000006</v>
      </c>
      <c r="AM1913">
        <v>100</v>
      </c>
      <c r="AN1913">
        <v>500</v>
      </c>
      <c r="AO1913" t="s">
        <v>118</v>
      </c>
      <c r="AP1913">
        <v>51</v>
      </c>
      <c r="AQ1913">
        <v>84</v>
      </c>
      <c r="AR1913">
        <v>-1664</v>
      </c>
      <c r="AZ1913">
        <v>1200</v>
      </c>
      <c r="BA1913">
        <v>1</v>
      </c>
      <c r="BB1913" t="str">
        <f t="shared" si="145"/>
        <v xml:space="preserve">N35DC   </v>
      </c>
      <c r="BC1913">
        <v>1</v>
      </c>
      <c r="BE1913">
        <v>0</v>
      </c>
      <c r="BF1913">
        <v>0</v>
      </c>
      <c r="BG1913">
        <v>0</v>
      </c>
      <c r="BH1913">
        <v>450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>"17:53:24.580"</f>
        <v>17:53:24.580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5</v>
      </c>
      <c r="CP1913" t="s">
        <v>119</v>
      </c>
      <c r="CQ1913">
        <v>341</v>
      </c>
      <c r="CR1913">
        <v>0</v>
      </c>
      <c r="CW1913">
        <v>227027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"10/21/2020 17:53:16.689"</f>
        <v>10/21/2020 17:53:16.689</v>
      </c>
      <c r="C1914" t="str">
        <f t="shared" si="144"/>
        <v>FFDFD3C0</v>
      </c>
      <c r="D1914" t="s">
        <v>113</v>
      </c>
      <c r="E1914">
        <v>4</v>
      </c>
      <c r="H1914">
        <v>162</v>
      </c>
      <c r="I1914" t="s">
        <v>114</v>
      </c>
      <c r="J1914" t="s">
        <v>115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"17:53:24.578"</f>
        <v>17:53:24.578</v>
      </c>
      <c r="T1914" t="str">
        <f>"17:53:24.478"</f>
        <v>17:53:24.478</v>
      </c>
      <c r="U1914" t="str">
        <f t="shared" si="142"/>
        <v>A3E2C2</v>
      </c>
      <c r="V1914">
        <v>0</v>
      </c>
      <c r="W1914">
        <v>0</v>
      </c>
      <c r="X1914">
        <v>1</v>
      </c>
      <c r="Z1914">
        <v>0</v>
      </c>
      <c r="AA1914">
        <v>10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1</v>
      </c>
      <c r="AH1914">
        <v>0</v>
      </c>
      <c r="AI1914" t="s">
        <v>831</v>
      </c>
      <c r="AJ1914">
        <v>30.32366</v>
      </c>
      <c r="AK1914" t="s">
        <v>832</v>
      </c>
      <c r="AL1914">
        <v>-89.821751000000006</v>
      </c>
      <c r="AM1914">
        <v>100</v>
      </c>
      <c r="AN1914">
        <v>500</v>
      </c>
      <c r="AO1914" t="s">
        <v>118</v>
      </c>
      <c r="AP1914">
        <v>51</v>
      </c>
      <c r="AQ1914">
        <v>84</v>
      </c>
      <c r="AR1914">
        <v>-1664</v>
      </c>
      <c r="AZ1914">
        <v>1200</v>
      </c>
      <c r="BA1914">
        <v>1</v>
      </c>
      <c r="BB1914" t="str">
        <f t="shared" si="145"/>
        <v xml:space="preserve">N35DC   </v>
      </c>
      <c r="BC1914">
        <v>1</v>
      </c>
      <c r="BE1914">
        <v>0</v>
      </c>
      <c r="BF1914">
        <v>0</v>
      </c>
      <c r="BG1914">
        <v>0</v>
      </c>
      <c r="BH1914">
        <v>450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>"17:53:24.580"</f>
        <v>17:53:24.580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5</v>
      </c>
      <c r="CP1914" t="s">
        <v>119</v>
      </c>
      <c r="CQ1914">
        <v>341</v>
      </c>
      <c r="CR1914">
        <v>0</v>
      </c>
      <c r="CW1914">
        <v>227027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"10/21/2020 17:53:17.737"</f>
        <v>10/21/2020 17:53:17.737</v>
      </c>
      <c r="C1915" t="str">
        <f t="shared" si="144"/>
        <v>FFDFD3C0</v>
      </c>
      <c r="D1915" t="s">
        <v>113</v>
      </c>
      <c r="E1915">
        <v>4</v>
      </c>
      <c r="H1915">
        <v>162</v>
      </c>
      <c r="I1915" t="s">
        <v>114</v>
      </c>
      <c r="J1915" t="s">
        <v>115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"17:53:25.656"</f>
        <v>17:53:25.656</v>
      </c>
      <c r="T1915" t="str">
        <f>"17:53:25.456"</f>
        <v>17:53:25.456</v>
      </c>
      <c r="U1915" t="str">
        <f t="shared" si="142"/>
        <v>A3E2C2</v>
      </c>
      <c r="V1915">
        <v>0</v>
      </c>
      <c r="W1915">
        <v>0</v>
      </c>
      <c r="X1915">
        <v>1</v>
      </c>
      <c r="Z1915">
        <v>0</v>
      </c>
      <c r="AA1915">
        <v>10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1</v>
      </c>
      <c r="AH1915">
        <v>0</v>
      </c>
      <c r="AI1915" t="s">
        <v>833</v>
      </c>
      <c r="AJ1915">
        <v>30.324090000000002</v>
      </c>
      <c r="AK1915" t="s">
        <v>834</v>
      </c>
      <c r="AL1915">
        <v>-89.821472</v>
      </c>
      <c r="AM1915">
        <v>100</v>
      </c>
      <c r="AN1915">
        <v>400</v>
      </c>
      <c r="AO1915" t="s">
        <v>118</v>
      </c>
      <c r="AP1915">
        <v>44</v>
      </c>
      <c r="AQ1915">
        <v>89</v>
      </c>
      <c r="AR1915">
        <v>-1792</v>
      </c>
      <c r="AZ1915">
        <v>1200</v>
      </c>
      <c r="BA1915">
        <v>1</v>
      </c>
      <c r="BB1915" t="str">
        <f t="shared" si="145"/>
        <v xml:space="preserve">N35DC   </v>
      </c>
      <c r="BC1915">
        <v>1</v>
      </c>
      <c r="BE1915">
        <v>0</v>
      </c>
      <c r="BF1915">
        <v>0</v>
      </c>
      <c r="BG1915">
        <v>0</v>
      </c>
      <c r="BH1915">
        <v>425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>"17:53:25.660"</f>
        <v>17:53:25.660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5</v>
      </c>
      <c r="CP1915" t="s">
        <v>119</v>
      </c>
      <c r="CQ1915">
        <v>341</v>
      </c>
      <c r="CR1915">
        <v>0</v>
      </c>
      <c r="CW1915">
        <v>227825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"10/21/2020 17:53:17.737"</f>
        <v>10/21/2020 17:53:17.737</v>
      </c>
      <c r="C1916" t="str">
        <f t="shared" si="144"/>
        <v>FFDFD3C0</v>
      </c>
      <c r="D1916" t="s">
        <v>128</v>
      </c>
      <c r="E1916">
        <v>9</v>
      </c>
      <c r="H1916">
        <v>257</v>
      </c>
      <c r="I1916" t="s">
        <v>129</v>
      </c>
      <c r="J1916" t="s">
        <v>126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"17:53:25.656"</f>
        <v>17:53:25.656</v>
      </c>
      <c r="T1916" t="str">
        <f>"17:53:25.456"</f>
        <v>17:53:25.456</v>
      </c>
      <c r="U1916" t="str">
        <f t="shared" si="142"/>
        <v>A3E2C2</v>
      </c>
      <c r="V1916">
        <v>0</v>
      </c>
      <c r="W1916">
        <v>0</v>
      </c>
      <c r="X1916">
        <v>1</v>
      </c>
      <c r="Z1916">
        <v>0</v>
      </c>
      <c r="AA1916">
        <v>10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1</v>
      </c>
      <c r="AH1916">
        <v>0</v>
      </c>
      <c r="AI1916" t="s">
        <v>833</v>
      </c>
      <c r="AJ1916">
        <v>30.324090000000002</v>
      </c>
      <c r="AK1916" t="s">
        <v>834</v>
      </c>
      <c r="AL1916">
        <v>-89.821472</v>
      </c>
      <c r="AM1916">
        <v>100</v>
      </c>
      <c r="AN1916">
        <v>400</v>
      </c>
      <c r="AO1916" t="s">
        <v>118</v>
      </c>
      <c r="AP1916">
        <v>44</v>
      </c>
      <c r="AQ1916">
        <v>89</v>
      </c>
      <c r="AR1916">
        <v>-1792</v>
      </c>
      <c r="AZ1916">
        <v>1200</v>
      </c>
      <c r="BA1916">
        <v>1</v>
      </c>
      <c r="BB1916" t="str">
        <f t="shared" si="145"/>
        <v xml:space="preserve">N35DC   </v>
      </c>
      <c r="BC1916">
        <v>1</v>
      </c>
      <c r="BE1916">
        <v>0</v>
      </c>
      <c r="BF1916">
        <v>0</v>
      </c>
      <c r="BG1916">
        <v>0</v>
      </c>
      <c r="BH1916">
        <v>425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>"17:53:25.660"</f>
        <v>17:53:25.660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5</v>
      </c>
      <c r="CP1916" t="s">
        <v>119</v>
      </c>
      <c r="CQ1916">
        <v>341</v>
      </c>
      <c r="CR1916">
        <v>0</v>
      </c>
      <c r="CW1916">
        <v>227825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"10/21/2020 17:53:17.737"</f>
        <v>10/21/2020 17:53:17.737</v>
      </c>
      <c r="C1917" t="str">
        <f t="shared" si="144"/>
        <v>FFDFD3C0</v>
      </c>
      <c r="D1917" t="s">
        <v>130</v>
      </c>
      <c r="E1917">
        <v>3</v>
      </c>
      <c r="F1917">
        <v>2003</v>
      </c>
      <c r="G1917" t="s">
        <v>131</v>
      </c>
      <c r="J1917" t="s">
        <v>132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"17:53:25.656"</f>
        <v>17:53:25.656</v>
      </c>
      <c r="T1917" t="str">
        <f>"17:53:25.456"</f>
        <v>17:53:25.456</v>
      </c>
      <c r="U1917" t="str">
        <f t="shared" si="142"/>
        <v>A3E2C2</v>
      </c>
      <c r="V1917">
        <v>0</v>
      </c>
      <c r="W1917">
        <v>0</v>
      </c>
      <c r="X1917">
        <v>1</v>
      </c>
      <c r="Z1917">
        <v>0</v>
      </c>
      <c r="AA1917">
        <v>10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1</v>
      </c>
      <c r="AH1917">
        <v>0</v>
      </c>
      <c r="AI1917" t="s">
        <v>833</v>
      </c>
      <c r="AJ1917">
        <v>30.324090000000002</v>
      </c>
      <c r="AK1917" t="s">
        <v>834</v>
      </c>
      <c r="AL1917">
        <v>-89.821472</v>
      </c>
      <c r="AM1917">
        <v>100</v>
      </c>
      <c r="AN1917">
        <v>400</v>
      </c>
      <c r="AO1917" t="s">
        <v>118</v>
      </c>
      <c r="AP1917">
        <v>44</v>
      </c>
      <c r="AQ1917">
        <v>89</v>
      </c>
      <c r="AR1917">
        <v>-1792</v>
      </c>
      <c r="AZ1917">
        <v>1200</v>
      </c>
      <c r="BA1917">
        <v>1</v>
      </c>
      <c r="BB1917" t="str">
        <f t="shared" si="145"/>
        <v xml:space="preserve">N35DC   </v>
      </c>
      <c r="BC1917">
        <v>1</v>
      </c>
      <c r="BE1917">
        <v>0</v>
      </c>
      <c r="BF1917">
        <v>0</v>
      </c>
      <c r="BG1917">
        <v>0</v>
      </c>
      <c r="BH1917">
        <v>425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"17:53:25.660"</f>
        <v>17:53:25.660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5</v>
      </c>
      <c r="CP1917" t="s">
        <v>119</v>
      </c>
      <c r="CQ1917">
        <v>341</v>
      </c>
      <c r="CR1917">
        <v>0</v>
      </c>
      <c r="CW1917">
        <v>227825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"10/21/2020 17:53:17.737"</f>
        <v>10/21/2020 17:53:17.737</v>
      </c>
      <c r="C1918" t="str">
        <f t="shared" si="144"/>
        <v>FFDFD3C0</v>
      </c>
      <c r="D1918" t="s">
        <v>124</v>
      </c>
      <c r="E1918">
        <v>2</v>
      </c>
      <c r="H1918">
        <v>14</v>
      </c>
      <c r="I1918" t="s">
        <v>125</v>
      </c>
      <c r="J1918" t="s">
        <v>126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"17:53:25.656"</f>
        <v>17:53:25.656</v>
      </c>
      <c r="T1918" t="str">
        <f>"17:53:25.456"</f>
        <v>17:53:25.456</v>
      </c>
      <c r="U1918" t="str">
        <f t="shared" si="142"/>
        <v>A3E2C2</v>
      </c>
      <c r="V1918">
        <v>0</v>
      </c>
      <c r="W1918">
        <v>0</v>
      </c>
      <c r="X1918">
        <v>1</v>
      </c>
      <c r="Z1918">
        <v>0</v>
      </c>
      <c r="AA1918">
        <v>10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1</v>
      </c>
      <c r="AH1918">
        <v>0</v>
      </c>
      <c r="AI1918" t="s">
        <v>833</v>
      </c>
      <c r="AJ1918">
        <v>30.324090000000002</v>
      </c>
      <c r="AK1918" t="s">
        <v>834</v>
      </c>
      <c r="AL1918">
        <v>-89.821472</v>
      </c>
      <c r="AM1918">
        <v>100</v>
      </c>
      <c r="AN1918">
        <v>400</v>
      </c>
      <c r="AO1918" t="s">
        <v>118</v>
      </c>
      <c r="AP1918">
        <v>44</v>
      </c>
      <c r="AQ1918">
        <v>89</v>
      </c>
      <c r="AR1918">
        <v>-1792</v>
      </c>
      <c r="AZ1918">
        <v>1200</v>
      </c>
      <c r="BA1918">
        <v>1</v>
      </c>
      <c r="BB1918" t="str">
        <f t="shared" si="145"/>
        <v xml:space="preserve">N35DC   </v>
      </c>
      <c r="BC1918">
        <v>1</v>
      </c>
      <c r="BE1918">
        <v>0</v>
      </c>
      <c r="BF1918">
        <v>0</v>
      </c>
      <c r="BG1918">
        <v>0</v>
      </c>
      <c r="BH1918">
        <v>425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"17:53:25.660"</f>
        <v>17:53:25.660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5</v>
      </c>
      <c r="CP1918" t="s">
        <v>119</v>
      </c>
      <c r="CQ1918">
        <v>341</v>
      </c>
      <c r="CR1918">
        <v>0</v>
      </c>
      <c r="CW1918">
        <v>227825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"10/21/2020 17:53:17.737"</f>
        <v>10/21/2020 17:53:17.737</v>
      </c>
      <c r="C1919" t="str">
        <f t="shared" si="144"/>
        <v>FFDFD3C0</v>
      </c>
      <c r="D1919" t="s">
        <v>133</v>
      </c>
      <c r="E1919">
        <v>1</v>
      </c>
      <c r="F1919">
        <v>1001</v>
      </c>
      <c r="G1919" t="s">
        <v>114</v>
      </c>
      <c r="J1919" t="s">
        <v>134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"17:53:25.656"</f>
        <v>17:53:25.656</v>
      </c>
      <c r="T1919" t="str">
        <f>"17:53:25.456"</f>
        <v>17:53:25.456</v>
      </c>
      <c r="U1919" t="str">
        <f t="shared" si="142"/>
        <v>A3E2C2</v>
      </c>
      <c r="V1919">
        <v>0</v>
      </c>
      <c r="W1919">
        <v>0</v>
      </c>
      <c r="X1919">
        <v>1</v>
      </c>
      <c r="Z1919">
        <v>0</v>
      </c>
      <c r="AA1919">
        <v>10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1</v>
      </c>
      <c r="AH1919">
        <v>0</v>
      </c>
      <c r="AI1919" t="s">
        <v>833</v>
      </c>
      <c r="AJ1919">
        <v>30.324090000000002</v>
      </c>
      <c r="AK1919" t="s">
        <v>834</v>
      </c>
      <c r="AL1919">
        <v>-89.821472</v>
      </c>
      <c r="AM1919">
        <v>100</v>
      </c>
      <c r="AN1919">
        <v>400</v>
      </c>
      <c r="AO1919" t="s">
        <v>118</v>
      </c>
      <c r="AP1919">
        <v>44</v>
      </c>
      <c r="AQ1919">
        <v>89</v>
      </c>
      <c r="AR1919">
        <v>-1792</v>
      </c>
      <c r="AZ1919">
        <v>1200</v>
      </c>
      <c r="BA1919">
        <v>1</v>
      </c>
      <c r="BB1919" t="str">
        <f t="shared" si="145"/>
        <v xml:space="preserve">N35DC   </v>
      </c>
      <c r="BC1919">
        <v>1</v>
      </c>
      <c r="BE1919">
        <v>0</v>
      </c>
      <c r="BF1919">
        <v>0</v>
      </c>
      <c r="BG1919">
        <v>0</v>
      </c>
      <c r="BH1919">
        <v>425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"17:53:25.660"</f>
        <v>17:53:25.660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5</v>
      </c>
      <c r="CP1919" t="s">
        <v>119</v>
      </c>
      <c r="CQ1919">
        <v>341</v>
      </c>
      <c r="CR1919">
        <v>0</v>
      </c>
      <c r="CW1919">
        <v>227825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"10/21/2020 17:53:18.825"</f>
        <v>10/21/2020 17:53:18.825</v>
      </c>
      <c r="C1920" t="str">
        <f t="shared" si="144"/>
        <v>FFDFD3C0</v>
      </c>
      <c r="D1920" t="s">
        <v>130</v>
      </c>
      <c r="E1920">
        <v>3</v>
      </c>
      <c r="F1920">
        <v>2003</v>
      </c>
      <c r="G1920" t="s">
        <v>131</v>
      </c>
      <c r="J1920" t="s">
        <v>132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"17:53:26.750"</f>
        <v>17:53:26.750</v>
      </c>
      <c r="T1920" t="str">
        <f>"17:53:26.450"</f>
        <v>17:53:26.450</v>
      </c>
      <c r="U1920" t="str">
        <f t="shared" si="142"/>
        <v>A3E2C2</v>
      </c>
      <c r="V1920">
        <v>0</v>
      </c>
      <c r="W1920">
        <v>0</v>
      </c>
      <c r="X1920">
        <v>1</v>
      </c>
      <c r="Z1920">
        <v>0</v>
      </c>
      <c r="AA1920">
        <v>10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1</v>
      </c>
      <c r="AH1920">
        <v>0</v>
      </c>
      <c r="AI1920" t="s">
        <v>835</v>
      </c>
      <c r="AJ1920">
        <v>30.324583000000001</v>
      </c>
      <c r="AK1920" t="s">
        <v>836</v>
      </c>
      <c r="AL1920">
        <v>-89.821301000000005</v>
      </c>
      <c r="AM1920">
        <v>100</v>
      </c>
      <c r="AN1920">
        <v>400</v>
      </c>
      <c r="AO1920" t="s">
        <v>118</v>
      </c>
      <c r="AP1920">
        <v>38</v>
      </c>
      <c r="AQ1920">
        <v>93</v>
      </c>
      <c r="AR1920">
        <v>-1856</v>
      </c>
      <c r="AZ1920">
        <v>1200</v>
      </c>
      <c r="BA1920">
        <v>1</v>
      </c>
      <c r="BB1920" t="str">
        <f t="shared" si="145"/>
        <v xml:space="preserve">N35DC   </v>
      </c>
      <c r="BC1920">
        <v>1</v>
      </c>
      <c r="BE1920">
        <v>0</v>
      </c>
      <c r="BF1920">
        <v>0</v>
      </c>
      <c r="BG1920">
        <v>0</v>
      </c>
      <c r="BH1920">
        <v>400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>"17:53:26.755"</f>
        <v>17:53:26.755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5</v>
      </c>
      <c r="CP1920" t="s">
        <v>119</v>
      </c>
      <c r="CQ1920">
        <v>341</v>
      </c>
      <c r="CR1920">
        <v>0</v>
      </c>
      <c r="CW1920">
        <v>228632</v>
      </c>
      <c r="CY1920">
        <v>1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"10/21/2020 17:53:18.825"</f>
        <v>10/21/2020 17:53:18.825</v>
      </c>
      <c r="C1921" t="str">
        <f t="shared" si="144"/>
        <v>FFDFD3C0</v>
      </c>
      <c r="D1921" t="s">
        <v>124</v>
      </c>
      <c r="E1921">
        <v>2</v>
      </c>
      <c r="H1921">
        <v>14</v>
      </c>
      <c r="I1921" t="s">
        <v>125</v>
      </c>
      <c r="J1921" t="s">
        <v>126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"17:53:26.750"</f>
        <v>17:53:26.750</v>
      </c>
      <c r="T1921" t="str">
        <f>"17:53:26.450"</f>
        <v>17:53:26.450</v>
      </c>
      <c r="U1921" t="str">
        <f t="shared" si="142"/>
        <v>A3E2C2</v>
      </c>
      <c r="V1921">
        <v>0</v>
      </c>
      <c r="W1921">
        <v>0</v>
      </c>
      <c r="X1921">
        <v>1</v>
      </c>
      <c r="Z1921">
        <v>0</v>
      </c>
      <c r="AA1921">
        <v>10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1</v>
      </c>
      <c r="AH1921">
        <v>0</v>
      </c>
      <c r="AI1921" t="s">
        <v>835</v>
      </c>
      <c r="AJ1921">
        <v>30.324583000000001</v>
      </c>
      <c r="AK1921" t="s">
        <v>836</v>
      </c>
      <c r="AL1921">
        <v>-89.821301000000005</v>
      </c>
      <c r="AM1921">
        <v>100</v>
      </c>
      <c r="AN1921">
        <v>400</v>
      </c>
      <c r="AO1921" t="s">
        <v>118</v>
      </c>
      <c r="AP1921">
        <v>38</v>
      </c>
      <c r="AQ1921">
        <v>93</v>
      </c>
      <c r="AR1921">
        <v>-1856</v>
      </c>
      <c r="AZ1921">
        <v>1200</v>
      </c>
      <c r="BA1921">
        <v>1</v>
      </c>
      <c r="BB1921" t="str">
        <f t="shared" si="145"/>
        <v xml:space="preserve">N35DC   </v>
      </c>
      <c r="BC1921">
        <v>1</v>
      </c>
      <c r="BE1921">
        <v>0</v>
      </c>
      <c r="BF1921">
        <v>0</v>
      </c>
      <c r="BG1921">
        <v>0</v>
      </c>
      <c r="BH1921">
        <v>400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>"17:53:26.755"</f>
        <v>17:53:26.755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5</v>
      </c>
      <c r="CP1921" t="s">
        <v>119</v>
      </c>
      <c r="CQ1921">
        <v>341</v>
      </c>
      <c r="CR1921">
        <v>0</v>
      </c>
      <c r="CW1921">
        <v>228632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"10/21/2020 17:53:18.825"</f>
        <v>10/21/2020 17:53:18.825</v>
      </c>
      <c r="C1922" t="str">
        <f t="shared" si="144"/>
        <v>FFDFD3C0</v>
      </c>
      <c r="D1922" t="s">
        <v>133</v>
      </c>
      <c r="E1922">
        <v>1</v>
      </c>
      <c r="F1922">
        <v>1001</v>
      </c>
      <c r="G1922" t="s">
        <v>114</v>
      </c>
      <c r="J1922" t="s">
        <v>134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"17:53:26.750"</f>
        <v>17:53:26.750</v>
      </c>
      <c r="T1922" t="str">
        <f>"17:53:26.450"</f>
        <v>17:53:26.450</v>
      </c>
      <c r="U1922" t="str">
        <f t="shared" ref="U1922:U1959" si="147">"A3E2C2"</f>
        <v>A3E2C2</v>
      </c>
      <c r="V1922">
        <v>0</v>
      </c>
      <c r="W1922">
        <v>0</v>
      </c>
      <c r="X1922">
        <v>1</v>
      </c>
      <c r="Z1922">
        <v>0</v>
      </c>
      <c r="AA1922">
        <v>10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1</v>
      </c>
      <c r="AH1922">
        <v>0</v>
      </c>
      <c r="AI1922" t="s">
        <v>835</v>
      </c>
      <c r="AJ1922">
        <v>30.324583000000001</v>
      </c>
      <c r="AK1922" t="s">
        <v>836</v>
      </c>
      <c r="AL1922">
        <v>-89.821301000000005</v>
      </c>
      <c r="AM1922">
        <v>100</v>
      </c>
      <c r="AN1922">
        <v>400</v>
      </c>
      <c r="AO1922" t="s">
        <v>118</v>
      </c>
      <c r="AP1922">
        <v>38</v>
      </c>
      <c r="AQ1922">
        <v>93</v>
      </c>
      <c r="AR1922">
        <v>-1856</v>
      </c>
      <c r="AZ1922">
        <v>1200</v>
      </c>
      <c r="BA1922">
        <v>1</v>
      </c>
      <c r="BB1922" t="str">
        <f t="shared" si="145"/>
        <v xml:space="preserve">N35DC   </v>
      </c>
      <c r="BC1922">
        <v>1</v>
      </c>
      <c r="BE1922">
        <v>0</v>
      </c>
      <c r="BF1922">
        <v>0</v>
      </c>
      <c r="BG1922">
        <v>0</v>
      </c>
      <c r="BH1922">
        <v>400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>"17:53:26.755"</f>
        <v>17:53:26.755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5</v>
      </c>
      <c r="CP1922" t="s">
        <v>119</v>
      </c>
      <c r="CQ1922">
        <v>341</v>
      </c>
      <c r="CR1922">
        <v>0</v>
      </c>
      <c r="CW1922">
        <v>228632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"10/21/2020 17:53:18.825"</f>
        <v>10/21/2020 17:53:18.825</v>
      </c>
      <c r="C1923" t="str">
        <f t="shared" si="144"/>
        <v>FFDFD3C0</v>
      </c>
      <c r="D1923" t="s">
        <v>113</v>
      </c>
      <c r="E1923">
        <v>4</v>
      </c>
      <c r="H1923">
        <v>162</v>
      </c>
      <c r="I1923" t="s">
        <v>114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"17:53:26.750"</f>
        <v>17:53:26.750</v>
      </c>
      <c r="T1923" t="str">
        <f>"17:53:26.450"</f>
        <v>17:53:26.450</v>
      </c>
      <c r="U1923" t="str">
        <f t="shared" si="147"/>
        <v>A3E2C2</v>
      </c>
      <c r="V1923">
        <v>0</v>
      </c>
      <c r="W1923">
        <v>0</v>
      </c>
      <c r="X1923">
        <v>1</v>
      </c>
      <c r="Z1923">
        <v>0</v>
      </c>
      <c r="AA1923">
        <v>10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1</v>
      </c>
      <c r="AH1923">
        <v>0</v>
      </c>
      <c r="AI1923" t="s">
        <v>835</v>
      </c>
      <c r="AJ1923">
        <v>30.324583000000001</v>
      </c>
      <c r="AK1923" t="s">
        <v>836</v>
      </c>
      <c r="AL1923">
        <v>-89.821301000000005</v>
      </c>
      <c r="AM1923">
        <v>100</v>
      </c>
      <c r="AN1923">
        <v>400</v>
      </c>
      <c r="AO1923" t="s">
        <v>118</v>
      </c>
      <c r="AP1923">
        <v>38</v>
      </c>
      <c r="AQ1923">
        <v>93</v>
      </c>
      <c r="AR1923">
        <v>-1856</v>
      </c>
      <c r="AZ1923">
        <v>1200</v>
      </c>
      <c r="BA1923">
        <v>1</v>
      </c>
      <c r="BB1923" t="str">
        <f t="shared" si="145"/>
        <v xml:space="preserve">N35DC   </v>
      </c>
      <c r="BC1923">
        <v>1</v>
      </c>
      <c r="BE1923">
        <v>0</v>
      </c>
      <c r="BF1923">
        <v>0</v>
      </c>
      <c r="BG1923">
        <v>0</v>
      </c>
      <c r="BH1923">
        <v>400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>"17:53:26.755"</f>
        <v>17:53:26.755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5</v>
      </c>
      <c r="CP1923" t="s">
        <v>119</v>
      </c>
      <c r="CQ1923">
        <v>341</v>
      </c>
      <c r="CR1923">
        <v>0</v>
      </c>
      <c r="CW1923">
        <v>228632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"10/21/2020 17:53:18.825"</f>
        <v>10/21/2020 17:53:18.825</v>
      </c>
      <c r="C1924" t="str">
        <f t="shared" si="144"/>
        <v>FFDFD3C0</v>
      </c>
      <c r="D1924" t="s">
        <v>128</v>
      </c>
      <c r="E1924">
        <v>9</v>
      </c>
      <c r="H1924">
        <v>257</v>
      </c>
      <c r="I1924" t="s">
        <v>129</v>
      </c>
      <c r="J1924" t="s">
        <v>126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"17:53:26.750"</f>
        <v>17:53:26.750</v>
      </c>
      <c r="T1924" t="str">
        <f>"17:53:26.450"</f>
        <v>17:53:26.450</v>
      </c>
      <c r="U1924" t="str">
        <f t="shared" si="147"/>
        <v>A3E2C2</v>
      </c>
      <c r="V1924">
        <v>0</v>
      </c>
      <c r="W1924">
        <v>0</v>
      </c>
      <c r="X1924">
        <v>1</v>
      </c>
      <c r="Z1924">
        <v>0</v>
      </c>
      <c r="AA1924">
        <v>10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1</v>
      </c>
      <c r="AH1924">
        <v>0</v>
      </c>
      <c r="AI1924" t="s">
        <v>835</v>
      </c>
      <c r="AJ1924">
        <v>30.324583000000001</v>
      </c>
      <c r="AK1924" t="s">
        <v>836</v>
      </c>
      <c r="AL1924">
        <v>-89.821301000000005</v>
      </c>
      <c r="AM1924">
        <v>100</v>
      </c>
      <c r="AN1924">
        <v>400</v>
      </c>
      <c r="AO1924" t="s">
        <v>118</v>
      </c>
      <c r="AP1924">
        <v>38</v>
      </c>
      <c r="AQ1924">
        <v>93</v>
      </c>
      <c r="AR1924">
        <v>-1856</v>
      </c>
      <c r="AZ1924">
        <v>1200</v>
      </c>
      <c r="BA1924">
        <v>1</v>
      </c>
      <c r="BB1924" t="str">
        <f t="shared" si="145"/>
        <v xml:space="preserve">N35DC   </v>
      </c>
      <c r="BC1924">
        <v>1</v>
      </c>
      <c r="BE1924">
        <v>0</v>
      </c>
      <c r="BF1924">
        <v>0</v>
      </c>
      <c r="BG1924">
        <v>0</v>
      </c>
      <c r="BH1924">
        <v>400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>"17:53:26.755"</f>
        <v>17:53:26.755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5</v>
      </c>
      <c r="CP1924" t="s">
        <v>119</v>
      </c>
      <c r="CQ1924">
        <v>341</v>
      </c>
      <c r="CR1924">
        <v>0</v>
      </c>
      <c r="CW1924">
        <v>228632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"10/21/2020 17:53:22.816"</f>
        <v>10/21/2020 17:53:22.816</v>
      </c>
      <c r="C1925" t="str">
        <f t="shared" si="144"/>
        <v>FFDFD3C0</v>
      </c>
      <c r="D1925" t="s">
        <v>124</v>
      </c>
      <c r="E1925">
        <v>2</v>
      </c>
      <c r="H1925">
        <v>14</v>
      </c>
      <c r="I1925" t="s">
        <v>125</v>
      </c>
      <c r="J1925" t="s">
        <v>126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"17:53:30.727"</f>
        <v>17:53:30.727</v>
      </c>
      <c r="T1925" t="str">
        <f>"17:53:30.527"</f>
        <v>17:53:30.527</v>
      </c>
      <c r="U1925" t="str">
        <f t="shared" si="147"/>
        <v>A3E2C2</v>
      </c>
      <c r="V1925">
        <v>0</v>
      </c>
      <c r="W1925">
        <v>0</v>
      </c>
      <c r="X1925">
        <v>1</v>
      </c>
      <c r="Z1925">
        <v>0</v>
      </c>
      <c r="AA1925">
        <v>10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1</v>
      </c>
      <c r="AH1925">
        <v>0</v>
      </c>
      <c r="AI1925" t="s">
        <v>837</v>
      </c>
      <c r="AJ1925">
        <v>30.326407</v>
      </c>
      <c r="AK1925" t="s">
        <v>838</v>
      </c>
      <c r="AL1925">
        <v>-89.820763999999997</v>
      </c>
      <c r="AM1925">
        <v>100</v>
      </c>
      <c r="AN1925">
        <v>300</v>
      </c>
      <c r="AO1925" t="s">
        <v>118</v>
      </c>
      <c r="AP1925">
        <v>16</v>
      </c>
      <c r="AQ1925">
        <v>104</v>
      </c>
      <c r="AR1925">
        <v>-1536</v>
      </c>
      <c r="AZ1925">
        <v>1200</v>
      </c>
      <c r="BA1925">
        <v>1</v>
      </c>
      <c r="BB1925" t="str">
        <f t="shared" si="145"/>
        <v xml:space="preserve">N35DC   </v>
      </c>
      <c r="BC1925">
        <v>1</v>
      </c>
      <c r="BE1925">
        <v>0</v>
      </c>
      <c r="BF1925">
        <v>0</v>
      </c>
      <c r="BG1925">
        <v>0</v>
      </c>
      <c r="BH1925">
        <v>275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>"17:53:30.730"</f>
        <v>17:53:30.730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5</v>
      </c>
      <c r="CP1925" t="s">
        <v>119</v>
      </c>
      <c r="CQ1925">
        <v>341</v>
      </c>
      <c r="CR1925">
        <v>0</v>
      </c>
      <c r="CW1925">
        <v>231448</v>
      </c>
      <c r="CY1925">
        <v>1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"10/21/2020 17:53:22.816"</f>
        <v>10/21/2020 17:53:22.816</v>
      </c>
      <c r="C1926" t="str">
        <f t="shared" si="144"/>
        <v>FFDFD3C0</v>
      </c>
      <c r="D1926" t="s">
        <v>133</v>
      </c>
      <c r="E1926">
        <v>1</v>
      </c>
      <c r="F1926">
        <v>1001</v>
      </c>
      <c r="G1926" t="s">
        <v>114</v>
      </c>
      <c r="J1926" t="s">
        <v>134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"17:53:30.727"</f>
        <v>17:53:30.727</v>
      </c>
      <c r="T1926" t="str">
        <f>"17:53:30.527"</f>
        <v>17:53:30.527</v>
      </c>
      <c r="U1926" t="str">
        <f t="shared" si="147"/>
        <v>A3E2C2</v>
      </c>
      <c r="V1926">
        <v>0</v>
      </c>
      <c r="W1926">
        <v>0</v>
      </c>
      <c r="X1926">
        <v>1</v>
      </c>
      <c r="Z1926">
        <v>0</v>
      </c>
      <c r="AA1926">
        <v>10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1</v>
      </c>
      <c r="AH1926">
        <v>0</v>
      </c>
      <c r="AI1926" t="s">
        <v>837</v>
      </c>
      <c r="AJ1926">
        <v>30.326407</v>
      </c>
      <c r="AK1926" t="s">
        <v>838</v>
      </c>
      <c r="AL1926">
        <v>-89.820763999999997</v>
      </c>
      <c r="AM1926">
        <v>100</v>
      </c>
      <c r="AN1926">
        <v>300</v>
      </c>
      <c r="AO1926" t="s">
        <v>118</v>
      </c>
      <c r="AP1926">
        <v>16</v>
      </c>
      <c r="AQ1926">
        <v>104</v>
      </c>
      <c r="AR1926">
        <v>-1536</v>
      </c>
      <c r="AZ1926">
        <v>1200</v>
      </c>
      <c r="BA1926">
        <v>1</v>
      </c>
      <c r="BB1926" t="str">
        <f t="shared" si="145"/>
        <v xml:space="preserve">N35DC   </v>
      </c>
      <c r="BC1926">
        <v>1</v>
      </c>
      <c r="BE1926">
        <v>0</v>
      </c>
      <c r="BF1926">
        <v>0</v>
      </c>
      <c r="BG1926">
        <v>0</v>
      </c>
      <c r="BH1926">
        <v>275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>"17:53:30.730"</f>
        <v>17:53:30.730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5</v>
      </c>
      <c r="CP1926" t="s">
        <v>119</v>
      </c>
      <c r="CQ1926">
        <v>341</v>
      </c>
      <c r="CR1926">
        <v>0</v>
      </c>
      <c r="CW1926">
        <v>231448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"10/21/2020 17:53:22.816"</f>
        <v>10/21/2020 17:53:22.816</v>
      </c>
      <c r="C1927" t="str">
        <f t="shared" si="144"/>
        <v>FFDFD3C0</v>
      </c>
      <c r="D1927" t="s">
        <v>130</v>
      </c>
      <c r="E1927">
        <v>3</v>
      </c>
      <c r="F1927">
        <v>2003</v>
      </c>
      <c r="G1927" t="s">
        <v>131</v>
      </c>
      <c r="J1927" t="s">
        <v>132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"17:53:30.727"</f>
        <v>17:53:30.727</v>
      </c>
      <c r="T1927" t="str">
        <f>"17:53:30.527"</f>
        <v>17:53:30.527</v>
      </c>
      <c r="U1927" t="str">
        <f t="shared" si="147"/>
        <v>A3E2C2</v>
      </c>
      <c r="V1927">
        <v>0</v>
      </c>
      <c r="W1927">
        <v>0</v>
      </c>
      <c r="X1927">
        <v>1</v>
      </c>
      <c r="Z1927">
        <v>0</v>
      </c>
      <c r="AA1927">
        <v>10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1</v>
      </c>
      <c r="AH1927">
        <v>0</v>
      </c>
      <c r="AI1927" t="s">
        <v>837</v>
      </c>
      <c r="AJ1927">
        <v>30.326407</v>
      </c>
      <c r="AK1927" t="s">
        <v>838</v>
      </c>
      <c r="AL1927">
        <v>-89.820763999999997</v>
      </c>
      <c r="AM1927">
        <v>100</v>
      </c>
      <c r="AN1927">
        <v>300</v>
      </c>
      <c r="AO1927" t="s">
        <v>118</v>
      </c>
      <c r="AP1927">
        <v>16</v>
      </c>
      <c r="AQ1927">
        <v>104</v>
      </c>
      <c r="AR1927">
        <v>-1536</v>
      </c>
      <c r="AZ1927">
        <v>1200</v>
      </c>
      <c r="BA1927">
        <v>1</v>
      </c>
      <c r="BB1927" t="str">
        <f t="shared" si="145"/>
        <v xml:space="preserve">N35DC   </v>
      </c>
      <c r="BC1927">
        <v>1</v>
      </c>
      <c r="BE1927">
        <v>0</v>
      </c>
      <c r="BF1927">
        <v>0</v>
      </c>
      <c r="BG1927">
        <v>0</v>
      </c>
      <c r="BH1927">
        <v>275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"17:53:30.730"</f>
        <v>17:53:30.730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5</v>
      </c>
      <c r="CP1927" t="s">
        <v>119</v>
      </c>
      <c r="CQ1927">
        <v>341</v>
      </c>
      <c r="CR1927">
        <v>0</v>
      </c>
      <c r="CW1927">
        <v>231448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"10/21/2020 17:53:22.816"</f>
        <v>10/21/2020 17:53:22.816</v>
      </c>
      <c r="C1928" t="str">
        <f t="shared" si="144"/>
        <v>FFDFD3C0</v>
      </c>
      <c r="D1928" t="s">
        <v>113</v>
      </c>
      <c r="E1928">
        <v>4</v>
      </c>
      <c r="H1928">
        <v>162</v>
      </c>
      <c r="I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"17:53:30.727"</f>
        <v>17:53:30.727</v>
      </c>
      <c r="T1928" t="str">
        <f>"17:53:30.527"</f>
        <v>17:53:30.527</v>
      </c>
      <c r="U1928" t="str">
        <f t="shared" si="147"/>
        <v>A3E2C2</v>
      </c>
      <c r="V1928">
        <v>0</v>
      </c>
      <c r="W1928">
        <v>0</v>
      </c>
      <c r="X1928">
        <v>1</v>
      </c>
      <c r="Z1928">
        <v>0</v>
      </c>
      <c r="AA1928">
        <v>10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1</v>
      </c>
      <c r="AH1928">
        <v>0</v>
      </c>
      <c r="AI1928" t="s">
        <v>837</v>
      </c>
      <c r="AJ1928">
        <v>30.326407</v>
      </c>
      <c r="AK1928" t="s">
        <v>838</v>
      </c>
      <c r="AL1928">
        <v>-89.820763999999997</v>
      </c>
      <c r="AM1928">
        <v>100</v>
      </c>
      <c r="AN1928">
        <v>300</v>
      </c>
      <c r="AO1928" t="s">
        <v>118</v>
      </c>
      <c r="AP1928">
        <v>16</v>
      </c>
      <c r="AQ1928">
        <v>104</v>
      </c>
      <c r="AR1928">
        <v>-1536</v>
      </c>
      <c r="AZ1928">
        <v>1200</v>
      </c>
      <c r="BA1928">
        <v>1</v>
      </c>
      <c r="BB1928" t="str">
        <f t="shared" si="145"/>
        <v xml:space="preserve">N35DC   </v>
      </c>
      <c r="BC1928">
        <v>1</v>
      </c>
      <c r="BE1928">
        <v>0</v>
      </c>
      <c r="BF1928">
        <v>0</v>
      </c>
      <c r="BG1928">
        <v>0</v>
      </c>
      <c r="BH1928">
        <v>275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"17:53:30.730"</f>
        <v>17:53:30.730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5</v>
      </c>
      <c r="CP1928" t="s">
        <v>119</v>
      </c>
      <c r="CQ1928">
        <v>341</v>
      </c>
      <c r="CR1928">
        <v>0</v>
      </c>
      <c r="CW1928">
        <v>231448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"10/21/2020 17:53:22.816"</f>
        <v>10/21/2020 17:53:22.816</v>
      </c>
      <c r="C1929" t="str">
        <f t="shared" si="144"/>
        <v>FFDFD3C0</v>
      </c>
      <c r="D1929" t="s">
        <v>128</v>
      </c>
      <c r="E1929">
        <v>9</v>
      </c>
      <c r="H1929">
        <v>257</v>
      </c>
      <c r="I1929" t="s">
        <v>129</v>
      </c>
      <c r="J1929" t="s">
        <v>126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"17:53:30.727"</f>
        <v>17:53:30.727</v>
      </c>
      <c r="T1929" t="str">
        <f>"17:53:30.527"</f>
        <v>17:53:30.527</v>
      </c>
      <c r="U1929" t="str">
        <f t="shared" si="147"/>
        <v>A3E2C2</v>
      </c>
      <c r="V1929">
        <v>0</v>
      </c>
      <c r="W1929">
        <v>0</v>
      </c>
      <c r="X1929">
        <v>1</v>
      </c>
      <c r="Z1929">
        <v>0</v>
      </c>
      <c r="AA1929">
        <v>10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1</v>
      </c>
      <c r="AH1929">
        <v>0</v>
      </c>
      <c r="AI1929" t="s">
        <v>837</v>
      </c>
      <c r="AJ1929">
        <v>30.326407</v>
      </c>
      <c r="AK1929" t="s">
        <v>838</v>
      </c>
      <c r="AL1929">
        <v>-89.820763999999997</v>
      </c>
      <c r="AM1929">
        <v>100</v>
      </c>
      <c r="AN1929">
        <v>300</v>
      </c>
      <c r="AO1929" t="s">
        <v>118</v>
      </c>
      <c r="AP1929">
        <v>16</v>
      </c>
      <c r="AQ1929">
        <v>104</v>
      </c>
      <c r="AR1929">
        <v>-1536</v>
      </c>
      <c r="AZ1929">
        <v>1200</v>
      </c>
      <c r="BA1929">
        <v>1</v>
      </c>
      <c r="BB1929" t="str">
        <f t="shared" si="145"/>
        <v xml:space="preserve">N35DC   </v>
      </c>
      <c r="BC1929">
        <v>1</v>
      </c>
      <c r="BE1929">
        <v>0</v>
      </c>
      <c r="BF1929">
        <v>0</v>
      </c>
      <c r="BG1929">
        <v>0</v>
      </c>
      <c r="BH1929">
        <v>275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"17:53:30.730"</f>
        <v>17:53:30.730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5</v>
      </c>
      <c r="CP1929" t="s">
        <v>119</v>
      </c>
      <c r="CQ1929">
        <v>341</v>
      </c>
      <c r="CR1929">
        <v>0</v>
      </c>
      <c r="CW1929">
        <v>231448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"10/21/2020 17:53:23.862"</f>
        <v>10/21/2020 17:53:23.862</v>
      </c>
      <c r="C1930" t="str">
        <f t="shared" ref="C1930:C1959" si="148">"FFDFD3C0"</f>
        <v>FFDFD3C0</v>
      </c>
      <c r="D1930" t="s">
        <v>128</v>
      </c>
      <c r="E1930">
        <v>9</v>
      </c>
      <c r="H1930">
        <v>257</v>
      </c>
      <c r="I1930" t="s">
        <v>129</v>
      </c>
      <c r="J1930" t="s">
        <v>126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"17:53:31.789"</f>
        <v>17:53:31.789</v>
      </c>
      <c r="T1930" t="str">
        <f>"17:53:31.589"</f>
        <v>17:53:31.589</v>
      </c>
      <c r="U1930" t="str">
        <f t="shared" si="147"/>
        <v>A3E2C2</v>
      </c>
      <c r="V1930">
        <v>0</v>
      </c>
      <c r="W1930">
        <v>0</v>
      </c>
      <c r="X1930">
        <v>1</v>
      </c>
      <c r="Z1930">
        <v>0</v>
      </c>
      <c r="AA1930">
        <v>10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1</v>
      </c>
      <c r="AH1930">
        <v>0</v>
      </c>
      <c r="AI1930" t="s">
        <v>839</v>
      </c>
      <c r="AJ1930">
        <v>30.326965000000001</v>
      </c>
      <c r="AK1930" t="s">
        <v>840</v>
      </c>
      <c r="AL1930">
        <v>-89.820656999999997</v>
      </c>
      <c r="AM1930">
        <v>100</v>
      </c>
      <c r="AN1930">
        <v>300</v>
      </c>
      <c r="AO1930" t="s">
        <v>118</v>
      </c>
      <c r="AP1930">
        <v>11</v>
      </c>
      <c r="AQ1930">
        <v>106</v>
      </c>
      <c r="AR1930">
        <v>-1344</v>
      </c>
      <c r="AZ1930">
        <v>1200</v>
      </c>
      <c r="BA1930">
        <v>1</v>
      </c>
      <c r="BB1930" t="str">
        <f t="shared" ref="BB1930:BB1959" si="149">"N35DC   "</f>
        <v xml:space="preserve">N35DC   </v>
      </c>
      <c r="BC1930">
        <v>1</v>
      </c>
      <c r="BE1930">
        <v>0</v>
      </c>
      <c r="BF1930">
        <v>0</v>
      </c>
      <c r="BG1930">
        <v>0</v>
      </c>
      <c r="BH1930">
        <v>250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"17:53:31.794"</f>
        <v>17:53:31.794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5</v>
      </c>
      <c r="CP1930" t="s">
        <v>119</v>
      </c>
      <c r="CQ1930">
        <v>341</v>
      </c>
      <c r="CR1930">
        <v>0</v>
      </c>
      <c r="CW1930">
        <v>232246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"10/21/2020 17:53:23.862"</f>
        <v>10/21/2020 17:53:23.862</v>
      </c>
      <c r="C1931" t="str">
        <f t="shared" si="148"/>
        <v>FFDFD3C0</v>
      </c>
      <c r="D1931" t="s">
        <v>133</v>
      </c>
      <c r="E1931">
        <v>1</v>
      </c>
      <c r="F1931">
        <v>1001</v>
      </c>
      <c r="G1931" t="s">
        <v>114</v>
      </c>
      <c r="J1931" t="s">
        <v>134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"17:53:31.789"</f>
        <v>17:53:31.789</v>
      </c>
      <c r="T1931" t="str">
        <f>"17:53:31.589"</f>
        <v>17:53:31.589</v>
      </c>
      <c r="U1931" t="str">
        <f t="shared" si="147"/>
        <v>A3E2C2</v>
      </c>
      <c r="V1931">
        <v>0</v>
      </c>
      <c r="W1931">
        <v>0</v>
      </c>
      <c r="X1931">
        <v>1</v>
      </c>
      <c r="Z1931">
        <v>0</v>
      </c>
      <c r="AA1931">
        <v>10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1</v>
      </c>
      <c r="AH1931">
        <v>0</v>
      </c>
      <c r="AI1931" t="s">
        <v>839</v>
      </c>
      <c r="AJ1931">
        <v>30.326965000000001</v>
      </c>
      <c r="AK1931" t="s">
        <v>840</v>
      </c>
      <c r="AL1931">
        <v>-89.820656999999997</v>
      </c>
      <c r="AM1931">
        <v>100</v>
      </c>
      <c r="AN1931">
        <v>300</v>
      </c>
      <c r="AO1931" t="s">
        <v>118</v>
      </c>
      <c r="AP1931">
        <v>11</v>
      </c>
      <c r="AQ1931">
        <v>106</v>
      </c>
      <c r="AR1931">
        <v>-1344</v>
      </c>
      <c r="AZ1931">
        <v>1200</v>
      </c>
      <c r="BA1931">
        <v>1</v>
      </c>
      <c r="BB1931" t="str">
        <f t="shared" si="149"/>
        <v xml:space="preserve">N35DC   </v>
      </c>
      <c r="BC1931">
        <v>1</v>
      </c>
      <c r="BE1931">
        <v>0</v>
      </c>
      <c r="BF1931">
        <v>0</v>
      </c>
      <c r="BG1931">
        <v>0</v>
      </c>
      <c r="BH1931">
        <v>250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"17:53:31.794"</f>
        <v>17:53:31.794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5</v>
      </c>
      <c r="CP1931" t="s">
        <v>119</v>
      </c>
      <c r="CQ1931">
        <v>341</v>
      </c>
      <c r="CR1931">
        <v>0</v>
      </c>
      <c r="CW1931">
        <v>232246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"10/21/2020 17:53:23.862"</f>
        <v>10/21/2020 17:53:23.862</v>
      </c>
      <c r="C1932" t="str">
        <f t="shared" si="148"/>
        <v>FFDFD3C0</v>
      </c>
      <c r="D1932" t="s">
        <v>124</v>
      </c>
      <c r="E1932">
        <v>2</v>
      </c>
      <c r="H1932">
        <v>14</v>
      </c>
      <c r="I1932" t="s">
        <v>125</v>
      </c>
      <c r="J1932" t="s">
        <v>126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"17:53:31.789"</f>
        <v>17:53:31.789</v>
      </c>
      <c r="T1932" t="str">
        <f>"17:53:31.589"</f>
        <v>17:53:31.589</v>
      </c>
      <c r="U1932" t="str">
        <f t="shared" si="147"/>
        <v>A3E2C2</v>
      </c>
      <c r="V1932">
        <v>0</v>
      </c>
      <c r="W1932">
        <v>0</v>
      </c>
      <c r="X1932">
        <v>1</v>
      </c>
      <c r="Z1932">
        <v>0</v>
      </c>
      <c r="AA1932">
        <v>10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1</v>
      </c>
      <c r="AH1932">
        <v>0</v>
      </c>
      <c r="AI1932" t="s">
        <v>839</v>
      </c>
      <c r="AJ1932">
        <v>30.326965000000001</v>
      </c>
      <c r="AK1932" t="s">
        <v>840</v>
      </c>
      <c r="AL1932">
        <v>-89.820656999999997</v>
      </c>
      <c r="AM1932">
        <v>100</v>
      </c>
      <c r="AN1932">
        <v>300</v>
      </c>
      <c r="AO1932" t="s">
        <v>118</v>
      </c>
      <c r="AP1932">
        <v>11</v>
      </c>
      <c r="AQ1932">
        <v>106</v>
      </c>
      <c r="AR1932">
        <v>-1344</v>
      </c>
      <c r="AZ1932">
        <v>1200</v>
      </c>
      <c r="BA1932">
        <v>1</v>
      </c>
      <c r="BB1932" t="str">
        <f t="shared" si="149"/>
        <v xml:space="preserve">N35DC   </v>
      </c>
      <c r="BC1932">
        <v>1</v>
      </c>
      <c r="BE1932">
        <v>0</v>
      </c>
      <c r="BF1932">
        <v>0</v>
      </c>
      <c r="BG1932">
        <v>0</v>
      </c>
      <c r="BH1932">
        <v>250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"17:53:31.794"</f>
        <v>17:53:31.794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5</v>
      </c>
      <c r="CP1932" t="s">
        <v>119</v>
      </c>
      <c r="CQ1932">
        <v>341</v>
      </c>
      <c r="CR1932">
        <v>0</v>
      </c>
      <c r="CW1932">
        <v>232246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"10/21/2020 17:53:23.862"</f>
        <v>10/21/2020 17:53:23.862</v>
      </c>
      <c r="C1933" t="str">
        <f t="shared" si="148"/>
        <v>FFDFD3C0</v>
      </c>
      <c r="D1933" t="s">
        <v>130</v>
      </c>
      <c r="E1933">
        <v>3</v>
      </c>
      <c r="F1933">
        <v>2003</v>
      </c>
      <c r="G1933" t="s">
        <v>131</v>
      </c>
      <c r="J1933" t="s">
        <v>132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"17:53:31.789"</f>
        <v>17:53:31.789</v>
      </c>
      <c r="T1933" t="str">
        <f>"17:53:31.589"</f>
        <v>17:53:31.589</v>
      </c>
      <c r="U1933" t="str">
        <f t="shared" si="147"/>
        <v>A3E2C2</v>
      </c>
      <c r="V1933">
        <v>0</v>
      </c>
      <c r="W1933">
        <v>0</v>
      </c>
      <c r="X1933">
        <v>1</v>
      </c>
      <c r="Z1933">
        <v>0</v>
      </c>
      <c r="AA1933">
        <v>10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1</v>
      </c>
      <c r="AH1933">
        <v>0</v>
      </c>
      <c r="AI1933" t="s">
        <v>839</v>
      </c>
      <c r="AJ1933">
        <v>30.326965000000001</v>
      </c>
      <c r="AK1933" t="s">
        <v>840</v>
      </c>
      <c r="AL1933">
        <v>-89.820656999999997</v>
      </c>
      <c r="AM1933">
        <v>100</v>
      </c>
      <c r="AN1933">
        <v>300</v>
      </c>
      <c r="AO1933" t="s">
        <v>118</v>
      </c>
      <c r="AP1933">
        <v>11</v>
      </c>
      <c r="AQ1933">
        <v>106</v>
      </c>
      <c r="AR1933">
        <v>-1344</v>
      </c>
      <c r="AZ1933">
        <v>1200</v>
      </c>
      <c r="BA1933">
        <v>1</v>
      </c>
      <c r="BB1933" t="str">
        <f t="shared" si="149"/>
        <v xml:space="preserve">N35DC   </v>
      </c>
      <c r="BC1933">
        <v>1</v>
      </c>
      <c r="BE1933">
        <v>0</v>
      </c>
      <c r="BF1933">
        <v>0</v>
      </c>
      <c r="BG1933">
        <v>0</v>
      </c>
      <c r="BH1933">
        <v>250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"17:53:31.794"</f>
        <v>17:53:31.794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5</v>
      </c>
      <c r="CP1933" t="s">
        <v>119</v>
      </c>
      <c r="CQ1933">
        <v>341</v>
      </c>
      <c r="CR1933">
        <v>0</v>
      </c>
      <c r="CW1933">
        <v>232246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"10/21/2020 17:53:23.862"</f>
        <v>10/21/2020 17:53:23.862</v>
      </c>
      <c r="C1934" t="str">
        <f t="shared" si="148"/>
        <v>FFDFD3C0</v>
      </c>
      <c r="D1934" t="s">
        <v>113</v>
      </c>
      <c r="E1934">
        <v>4</v>
      </c>
      <c r="H1934">
        <v>162</v>
      </c>
      <c r="I1934" t="s">
        <v>114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"17:53:31.789"</f>
        <v>17:53:31.789</v>
      </c>
      <c r="T1934" t="str">
        <f>"17:53:31.589"</f>
        <v>17:53:31.589</v>
      </c>
      <c r="U1934" t="str">
        <f t="shared" si="147"/>
        <v>A3E2C2</v>
      </c>
      <c r="V1934">
        <v>0</v>
      </c>
      <c r="W1934">
        <v>0</v>
      </c>
      <c r="X1934">
        <v>1</v>
      </c>
      <c r="Z1934">
        <v>0</v>
      </c>
      <c r="AA1934">
        <v>10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1</v>
      </c>
      <c r="AH1934">
        <v>0</v>
      </c>
      <c r="AI1934" t="s">
        <v>839</v>
      </c>
      <c r="AJ1934">
        <v>30.326965000000001</v>
      </c>
      <c r="AK1934" t="s">
        <v>840</v>
      </c>
      <c r="AL1934">
        <v>-89.820656999999997</v>
      </c>
      <c r="AM1934">
        <v>100</v>
      </c>
      <c r="AN1934">
        <v>300</v>
      </c>
      <c r="AO1934" t="s">
        <v>118</v>
      </c>
      <c r="AP1934">
        <v>11</v>
      </c>
      <c r="AQ1934">
        <v>106</v>
      </c>
      <c r="AR1934">
        <v>-1344</v>
      </c>
      <c r="AZ1934">
        <v>1200</v>
      </c>
      <c r="BA1934">
        <v>1</v>
      </c>
      <c r="BB1934" t="str">
        <f t="shared" si="149"/>
        <v xml:space="preserve">N35DC   </v>
      </c>
      <c r="BC1934">
        <v>1</v>
      </c>
      <c r="BE1934">
        <v>0</v>
      </c>
      <c r="BF1934">
        <v>0</v>
      </c>
      <c r="BG1934">
        <v>0</v>
      </c>
      <c r="BH1934">
        <v>250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"17:53:31.794"</f>
        <v>17:53:31.794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5</v>
      </c>
      <c r="CP1934" t="s">
        <v>119</v>
      </c>
      <c r="CQ1934">
        <v>341</v>
      </c>
      <c r="CR1934">
        <v>0</v>
      </c>
      <c r="CW1934">
        <v>232246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"10/21/2020 17:53:26.635"</f>
        <v>10/21/2020 17:53:26.635</v>
      </c>
      <c r="C1935" t="str">
        <f t="shared" si="148"/>
        <v>FFDFD3C0</v>
      </c>
      <c r="D1935" t="s">
        <v>113</v>
      </c>
      <c r="E1935">
        <v>4</v>
      </c>
      <c r="H1935">
        <v>162</v>
      </c>
      <c r="I1935" t="s">
        <v>114</v>
      </c>
      <c r="J1935" t="s">
        <v>115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ref="S1935:T1939" si="150">"17:53:34.563"</f>
        <v>17:53:34.563</v>
      </c>
      <c r="T1935" t="str">
        <f t="shared" si="150"/>
        <v>17:53:34.563</v>
      </c>
      <c r="U1935" t="str">
        <f t="shared" si="147"/>
        <v>A3E2C2</v>
      </c>
      <c r="V1935">
        <v>0</v>
      </c>
      <c r="W1935">
        <v>0</v>
      </c>
      <c r="X1935">
        <v>1</v>
      </c>
      <c r="Z1935">
        <v>0</v>
      </c>
      <c r="AA1935">
        <v>10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1</v>
      </c>
      <c r="AH1935">
        <v>0</v>
      </c>
      <c r="AI1935" t="s">
        <v>687</v>
      </c>
      <c r="AJ1935">
        <v>30.328316999999998</v>
      </c>
      <c r="AK1935" t="s">
        <v>841</v>
      </c>
      <c r="AL1935">
        <v>-89.820614000000006</v>
      </c>
      <c r="AM1935">
        <v>100</v>
      </c>
      <c r="AN1935">
        <v>200</v>
      </c>
      <c r="AO1935" t="s">
        <v>118</v>
      </c>
      <c r="AP1935">
        <v>5</v>
      </c>
      <c r="AQ1935">
        <v>106</v>
      </c>
      <c r="AR1935">
        <v>-896</v>
      </c>
      <c r="AZ1935">
        <v>1200</v>
      </c>
      <c r="BA1935">
        <v>1</v>
      </c>
      <c r="BB1935" t="str">
        <f t="shared" si="149"/>
        <v xml:space="preserve">N35DC   </v>
      </c>
      <c r="BC1935">
        <v>1</v>
      </c>
      <c r="BE1935">
        <v>0</v>
      </c>
      <c r="BF1935">
        <v>0</v>
      </c>
      <c r="BG1935">
        <v>0</v>
      </c>
      <c r="BH1935">
        <v>200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"17:53:34.569"</f>
        <v>17:53:34.569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4</v>
      </c>
      <c r="CP1935" t="s">
        <v>119</v>
      </c>
      <c r="CQ1935">
        <v>341</v>
      </c>
      <c r="CR1935">
        <v>0</v>
      </c>
      <c r="CW1935">
        <v>234352</v>
      </c>
      <c r="CY1935">
        <v>1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"10/21/2020 17:53:26.635"</f>
        <v>10/21/2020 17:53:26.635</v>
      </c>
      <c r="C1936" t="str">
        <f t="shared" si="148"/>
        <v>FFDFD3C0</v>
      </c>
      <c r="D1936" t="s">
        <v>128</v>
      </c>
      <c r="E1936">
        <v>9</v>
      </c>
      <c r="H1936">
        <v>257</v>
      </c>
      <c r="I1936" t="s">
        <v>129</v>
      </c>
      <c r="J1936" t="s">
        <v>126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50"/>
        <v>17:53:34.563</v>
      </c>
      <c r="T1936" t="str">
        <f t="shared" si="150"/>
        <v>17:53:34.563</v>
      </c>
      <c r="U1936" t="str">
        <f t="shared" si="147"/>
        <v>A3E2C2</v>
      </c>
      <c r="V1936">
        <v>0</v>
      </c>
      <c r="W1936">
        <v>0</v>
      </c>
      <c r="X1936">
        <v>1</v>
      </c>
      <c r="Z1936">
        <v>0</v>
      </c>
      <c r="AA1936">
        <v>10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1</v>
      </c>
      <c r="AH1936">
        <v>0</v>
      </c>
      <c r="AI1936" t="s">
        <v>687</v>
      </c>
      <c r="AJ1936">
        <v>30.328316999999998</v>
      </c>
      <c r="AK1936" t="s">
        <v>841</v>
      </c>
      <c r="AL1936">
        <v>-89.820614000000006</v>
      </c>
      <c r="AM1936">
        <v>100</v>
      </c>
      <c r="AN1936">
        <v>200</v>
      </c>
      <c r="AO1936" t="s">
        <v>118</v>
      </c>
      <c r="AP1936">
        <v>5</v>
      </c>
      <c r="AQ1936">
        <v>106</v>
      </c>
      <c r="AR1936">
        <v>-896</v>
      </c>
      <c r="AZ1936">
        <v>1200</v>
      </c>
      <c r="BA1936">
        <v>1</v>
      </c>
      <c r="BB1936" t="str">
        <f t="shared" si="149"/>
        <v xml:space="preserve">N35DC   </v>
      </c>
      <c r="BC1936">
        <v>1</v>
      </c>
      <c r="BE1936">
        <v>0</v>
      </c>
      <c r="BF1936">
        <v>0</v>
      </c>
      <c r="BG1936">
        <v>0</v>
      </c>
      <c r="BH1936">
        <v>200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>"17:53:34.569"</f>
        <v>17:53:34.569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4</v>
      </c>
      <c r="CP1936" t="s">
        <v>119</v>
      </c>
      <c r="CQ1936">
        <v>341</v>
      </c>
      <c r="CR1936">
        <v>0</v>
      </c>
      <c r="CW1936">
        <v>234352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"10/21/2020 17:53:26.635"</f>
        <v>10/21/2020 17:53:26.635</v>
      </c>
      <c r="C1937" t="str">
        <f t="shared" si="148"/>
        <v>FFDFD3C0</v>
      </c>
      <c r="D1937" t="s">
        <v>133</v>
      </c>
      <c r="E1937">
        <v>1</v>
      </c>
      <c r="F1937">
        <v>1001</v>
      </c>
      <c r="G1937" t="s">
        <v>114</v>
      </c>
      <c r="J1937" t="s">
        <v>134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150"/>
        <v>17:53:34.563</v>
      </c>
      <c r="T1937" t="str">
        <f t="shared" si="150"/>
        <v>17:53:34.563</v>
      </c>
      <c r="U1937" t="str">
        <f t="shared" si="147"/>
        <v>A3E2C2</v>
      </c>
      <c r="V1937">
        <v>0</v>
      </c>
      <c r="W1937">
        <v>0</v>
      </c>
      <c r="X1937">
        <v>1</v>
      </c>
      <c r="Z1937">
        <v>0</v>
      </c>
      <c r="AA1937">
        <v>10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1</v>
      </c>
      <c r="AH1937">
        <v>0</v>
      </c>
      <c r="AI1937" t="s">
        <v>687</v>
      </c>
      <c r="AJ1937">
        <v>30.328316999999998</v>
      </c>
      <c r="AK1937" t="s">
        <v>841</v>
      </c>
      <c r="AL1937">
        <v>-89.820614000000006</v>
      </c>
      <c r="AM1937">
        <v>100</v>
      </c>
      <c r="AN1937">
        <v>200</v>
      </c>
      <c r="AO1937" t="s">
        <v>118</v>
      </c>
      <c r="AP1937">
        <v>5</v>
      </c>
      <c r="AQ1937">
        <v>106</v>
      </c>
      <c r="AR1937">
        <v>-896</v>
      </c>
      <c r="AZ1937">
        <v>1200</v>
      </c>
      <c r="BA1937">
        <v>1</v>
      </c>
      <c r="BB1937" t="str">
        <f t="shared" si="149"/>
        <v xml:space="preserve">N35DC   </v>
      </c>
      <c r="BC1937">
        <v>1</v>
      </c>
      <c r="BE1937">
        <v>0</v>
      </c>
      <c r="BF1937">
        <v>0</v>
      </c>
      <c r="BG1937">
        <v>0</v>
      </c>
      <c r="BH1937">
        <v>200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>"17:53:34.569"</f>
        <v>17:53:34.569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4</v>
      </c>
      <c r="CP1937" t="s">
        <v>119</v>
      </c>
      <c r="CQ1937">
        <v>341</v>
      </c>
      <c r="CR1937">
        <v>0</v>
      </c>
      <c r="CW1937">
        <v>234352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"10/21/2020 17:53:26.635"</f>
        <v>10/21/2020 17:53:26.635</v>
      </c>
      <c r="C1938" t="str">
        <f t="shared" si="148"/>
        <v>FFDFD3C0</v>
      </c>
      <c r="D1938" t="s">
        <v>124</v>
      </c>
      <c r="E1938">
        <v>2</v>
      </c>
      <c r="H1938">
        <v>14</v>
      </c>
      <c r="I1938" t="s">
        <v>125</v>
      </c>
      <c r="J1938" t="s">
        <v>126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50"/>
        <v>17:53:34.563</v>
      </c>
      <c r="T1938" t="str">
        <f t="shared" si="150"/>
        <v>17:53:34.563</v>
      </c>
      <c r="U1938" t="str">
        <f t="shared" si="147"/>
        <v>A3E2C2</v>
      </c>
      <c r="V1938">
        <v>0</v>
      </c>
      <c r="W1938">
        <v>0</v>
      </c>
      <c r="X1938">
        <v>1</v>
      </c>
      <c r="Z1938">
        <v>0</v>
      </c>
      <c r="AA1938">
        <v>10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1</v>
      </c>
      <c r="AH1938">
        <v>0</v>
      </c>
      <c r="AI1938" t="s">
        <v>687</v>
      </c>
      <c r="AJ1938">
        <v>30.328316999999998</v>
      </c>
      <c r="AK1938" t="s">
        <v>841</v>
      </c>
      <c r="AL1938">
        <v>-89.820614000000006</v>
      </c>
      <c r="AM1938">
        <v>100</v>
      </c>
      <c r="AN1938">
        <v>200</v>
      </c>
      <c r="AO1938" t="s">
        <v>118</v>
      </c>
      <c r="AP1938">
        <v>5</v>
      </c>
      <c r="AQ1938">
        <v>106</v>
      </c>
      <c r="AR1938">
        <v>-896</v>
      </c>
      <c r="AZ1938">
        <v>1200</v>
      </c>
      <c r="BA1938">
        <v>1</v>
      </c>
      <c r="BB1938" t="str">
        <f t="shared" si="149"/>
        <v xml:space="preserve">N35DC   </v>
      </c>
      <c r="BC1938">
        <v>1</v>
      </c>
      <c r="BE1938">
        <v>0</v>
      </c>
      <c r="BF1938">
        <v>0</v>
      </c>
      <c r="BG1938">
        <v>0</v>
      </c>
      <c r="BH1938">
        <v>200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>"17:53:34.569"</f>
        <v>17:53:34.569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4</v>
      </c>
      <c r="CP1938" t="s">
        <v>119</v>
      </c>
      <c r="CQ1938">
        <v>341</v>
      </c>
      <c r="CR1938">
        <v>0</v>
      </c>
      <c r="CW1938">
        <v>234352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"10/21/2020 17:53:26.635"</f>
        <v>10/21/2020 17:53:26.635</v>
      </c>
      <c r="C1939" t="str">
        <f t="shared" si="148"/>
        <v>FFDFD3C0</v>
      </c>
      <c r="D1939" t="s">
        <v>130</v>
      </c>
      <c r="E1939">
        <v>3</v>
      </c>
      <c r="F1939">
        <v>2003</v>
      </c>
      <c r="G1939" t="s">
        <v>131</v>
      </c>
      <c r="J1939" t="s">
        <v>132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50"/>
        <v>17:53:34.563</v>
      </c>
      <c r="T1939" t="str">
        <f t="shared" si="150"/>
        <v>17:53:34.563</v>
      </c>
      <c r="U1939" t="str">
        <f t="shared" si="147"/>
        <v>A3E2C2</v>
      </c>
      <c r="V1939">
        <v>0</v>
      </c>
      <c r="W1939">
        <v>0</v>
      </c>
      <c r="X1939">
        <v>1</v>
      </c>
      <c r="Z1939">
        <v>0</v>
      </c>
      <c r="AA1939">
        <v>10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1</v>
      </c>
      <c r="AH1939">
        <v>0</v>
      </c>
      <c r="AI1939" t="s">
        <v>687</v>
      </c>
      <c r="AJ1939">
        <v>30.328316999999998</v>
      </c>
      <c r="AK1939" t="s">
        <v>841</v>
      </c>
      <c r="AL1939">
        <v>-89.820614000000006</v>
      </c>
      <c r="AM1939">
        <v>100</v>
      </c>
      <c r="AN1939">
        <v>200</v>
      </c>
      <c r="AO1939" t="s">
        <v>118</v>
      </c>
      <c r="AP1939">
        <v>5</v>
      </c>
      <c r="AQ1939">
        <v>106</v>
      </c>
      <c r="AR1939">
        <v>-896</v>
      </c>
      <c r="AZ1939">
        <v>1200</v>
      </c>
      <c r="BA1939">
        <v>1</v>
      </c>
      <c r="BB1939" t="str">
        <f t="shared" si="149"/>
        <v xml:space="preserve">N35DC   </v>
      </c>
      <c r="BC1939">
        <v>1</v>
      </c>
      <c r="BE1939">
        <v>0</v>
      </c>
      <c r="BF1939">
        <v>0</v>
      </c>
      <c r="BG1939">
        <v>0</v>
      </c>
      <c r="BH1939">
        <v>200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>"17:53:34.569"</f>
        <v>17:53:34.569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4</v>
      </c>
      <c r="CP1939" t="s">
        <v>119</v>
      </c>
      <c r="CQ1939">
        <v>341</v>
      </c>
      <c r="CR1939">
        <v>0</v>
      </c>
      <c r="CW1939">
        <v>234352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"10/21/2020 17:53:27.720"</f>
        <v>10/21/2020 17:53:27.720</v>
      </c>
      <c r="C1940" t="str">
        <f t="shared" si="148"/>
        <v>FFDFD3C0</v>
      </c>
      <c r="D1940" t="s">
        <v>124</v>
      </c>
      <c r="E1940">
        <v>2</v>
      </c>
      <c r="H1940">
        <v>14</v>
      </c>
      <c r="I1940" t="s">
        <v>125</v>
      </c>
      <c r="J1940" t="s">
        <v>126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"17:53:35.633"</f>
        <v>17:53:35.633</v>
      </c>
      <c r="T1940" t="str">
        <f>"17:53:35.533"</f>
        <v>17:53:35.533</v>
      </c>
      <c r="U1940" t="str">
        <f t="shared" si="147"/>
        <v>A3E2C2</v>
      </c>
      <c r="V1940">
        <v>0</v>
      </c>
      <c r="W1940">
        <v>0</v>
      </c>
      <c r="X1940">
        <v>1</v>
      </c>
      <c r="Z1940">
        <v>0</v>
      </c>
      <c r="AA1940">
        <v>10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1</v>
      </c>
      <c r="AH1940">
        <v>0</v>
      </c>
      <c r="AI1940" t="s">
        <v>842</v>
      </c>
      <c r="AJ1940">
        <v>30.328852999999999</v>
      </c>
      <c r="AK1940" t="s">
        <v>843</v>
      </c>
      <c r="AL1940">
        <v>-89.820549</v>
      </c>
      <c r="AM1940">
        <v>100</v>
      </c>
      <c r="AN1940">
        <v>200</v>
      </c>
      <c r="AO1940" t="s">
        <v>118</v>
      </c>
      <c r="AP1940">
        <v>4</v>
      </c>
      <c r="AQ1940">
        <v>106</v>
      </c>
      <c r="AR1940">
        <v>-704</v>
      </c>
      <c r="AZ1940">
        <v>1200</v>
      </c>
      <c r="BA1940">
        <v>1</v>
      </c>
      <c r="BB1940" t="str">
        <f t="shared" si="149"/>
        <v xml:space="preserve">N35DC   </v>
      </c>
      <c r="BC1940">
        <v>1</v>
      </c>
      <c r="BE1940">
        <v>0</v>
      </c>
      <c r="BF1940">
        <v>0</v>
      </c>
      <c r="BG1940">
        <v>0</v>
      </c>
      <c r="BH1940">
        <v>175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>"17:53:35.634"</f>
        <v>17:53:35.634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3</v>
      </c>
      <c r="CP1940" t="s">
        <v>119</v>
      </c>
      <c r="CQ1940">
        <v>341</v>
      </c>
      <c r="CR1940">
        <v>0</v>
      </c>
      <c r="CW1940">
        <v>235125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"10/21/2020 17:53:27.720"</f>
        <v>10/21/2020 17:53:27.720</v>
      </c>
      <c r="C1941" t="str">
        <f t="shared" si="148"/>
        <v>FFDFD3C0</v>
      </c>
      <c r="D1941" t="s">
        <v>130</v>
      </c>
      <c r="E1941">
        <v>3</v>
      </c>
      <c r="F1941">
        <v>2003</v>
      </c>
      <c r="G1941" t="s">
        <v>131</v>
      </c>
      <c r="J1941" t="s">
        <v>132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"17:53:35.633"</f>
        <v>17:53:35.633</v>
      </c>
      <c r="T1941" t="str">
        <f>"17:53:35.533"</f>
        <v>17:53:35.533</v>
      </c>
      <c r="U1941" t="str">
        <f t="shared" si="147"/>
        <v>A3E2C2</v>
      </c>
      <c r="V1941">
        <v>0</v>
      </c>
      <c r="W1941">
        <v>0</v>
      </c>
      <c r="X1941">
        <v>1</v>
      </c>
      <c r="Z1941">
        <v>0</v>
      </c>
      <c r="AA1941">
        <v>10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1</v>
      </c>
      <c r="AH1941">
        <v>0</v>
      </c>
      <c r="AI1941" t="s">
        <v>842</v>
      </c>
      <c r="AJ1941">
        <v>30.328852999999999</v>
      </c>
      <c r="AK1941" t="s">
        <v>843</v>
      </c>
      <c r="AL1941">
        <v>-89.820549</v>
      </c>
      <c r="AM1941">
        <v>100</v>
      </c>
      <c r="AN1941">
        <v>200</v>
      </c>
      <c r="AO1941" t="s">
        <v>118</v>
      </c>
      <c r="AP1941">
        <v>4</v>
      </c>
      <c r="AQ1941">
        <v>106</v>
      </c>
      <c r="AR1941">
        <v>-704</v>
      </c>
      <c r="AZ1941">
        <v>1200</v>
      </c>
      <c r="BA1941">
        <v>1</v>
      </c>
      <c r="BB1941" t="str">
        <f t="shared" si="149"/>
        <v xml:space="preserve">N35DC   </v>
      </c>
      <c r="BC1941">
        <v>1</v>
      </c>
      <c r="BE1941">
        <v>0</v>
      </c>
      <c r="BF1941">
        <v>0</v>
      </c>
      <c r="BG1941">
        <v>0</v>
      </c>
      <c r="BH1941">
        <v>175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>"17:53:35.634"</f>
        <v>17:53:35.634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3</v>
      </c>
      <c r="CP1941" t="s">
        <v>119</v>
      </c>
      <c r="CQ1941">
        <v>341</v>
      </c>
      <c r="CR1941">
        <v>0</v>
      </c>
      <c r="CW1941">
        <v>235125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"10/21/2020 17:53:27.720"</f>
        <v>10/21/2020 17:53:27.720</v>
      </c>
      <c r="C1942" t="str">
        <f t="shared" si="148"/>
        <v>FFDFD3C0</v>
      </c>
      <c r="D1942" t="s">
        <v>113</v>
      </c>
      <c r="E1942">
        <v>4</v>
      </c>
      <c r="H1942">
        <v>162</v>
      </c>
      <c r="I1942" t="s">
        <v>114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"17:53:35.633"</f>
        <v>17:53:35.633</v>
      </c>
      <c r="T1942" t="str">
        <f>"17:53:35.533"</f>
        <v>17:53:35.533</v>
      </c>
      <c r="U1942" t="str">
        <f t="shared" si="147"/>
        <v>A3E2C2</v>
      </c>
      <c r="V1942">
        <v>0</v>
      </c>
      <c r="W1942">
        <v>0</v>
      </c>
      <c r="X1942">
        <v>1</v>
      </c>
      <c r="Z1942">
        <v>0</v>
      </c>
      <c r="AA1942">
        <v>10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1</v>
      </c>
      <c r="AH1942">
        <v>0</v>
      </c>
      <c r="AI1942" t="s">
        <v>842</v>
      </c>
      <c r="AJ1942">
        <v>30.328852999999999</v>
      </c>
      <c r="AK1942" t="s">
        <v>843</v>
      </c>
      <c r="AL1942">
        <v>-89.820549</v>
      </c>
      <c r="AM1942">
        <v>100</v>
      </c>
      <c r="AN1942">
        <v>200</v>
      </c>
      <c r="AO1942" t="s">
        <v>118</v>
      </c>
      <c r="AP1942">
        <v>4</v>
      </c>
      <c r="AQ1942">
        <v>106</v>
      </c>
      <c r="AR1942">
        <v>-704</v>
      </c>
      <c r="AZ1942">
        <v>1200</v>
      </c>
      <c r="BA1942">
        <v>1</v>
      </c>
      <c r="BB1942" t="str">
        <f t="shared" si="149"/>
        <v xml:space="preserve">N35DC   </v>
      </c>
      <c r="BC1942">
        <v>1</v>
      </c>
      <c r="BE1942">
        <v>0</v>
      </c>
      <c r="BF1942">
        <v>0</v>
      </c>
      <c r="BG1942">
        <v>0</v>
      </c>
      <c r="BH1942">
        <v>175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>"17:53:35.634"</f>
        <v>17:53:35.634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3</v>
      </c>
      <c r="CP1942" t="s">
        <v>119</v>
      </c>
      <c r="CQ1942">
        <v>341</v>
      </c>
      <c r="CR1942">
        <v>0</v>
      </c>
      <c r="CW1942">
        <v>235125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"10/21/2020 17:53:27.720"</f>
        <v>10/21/2020 17:53:27.720</v>
      </c>
      <c r="C1943" t="str">
        <f t="shared" si="148"/>
        <v>FFDFD3C0</v>
      </c>
      <c r="D1943" t="s">
        <v>128</v>
      </c>
      <c r="E1943">
        <v>9</v>
      </c>
      <c r="H1943">
        <v>257</v>
      </c>
      <c r="I1943" t="s">
        <v>129</v>
      </c>
      <c r="J1943" t="s">
        <v>126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"17:53:35.633"</f>
        <v>17:53:35.633</v>
      </c>
      <c r="T1943" t="str">
        <f>"17:53:35.533"</f>
        <v>17:53:35.533</v>
      </c>
      <c r="U1943" t="str">
        <f t="shared" si="147"/>
        <v>A3E2C2</v>
      </c>
      <c r="V1943">
        <v>0</v>
      </c>
      <c r="W1943">
        <v>0</v>
      </c>
      <c r="X1943">
        <v>1</v>
      </c>
      <c r="Z1943">
        <v>0</v>
      </c>
      <c r="AA1943">
        <v>10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1</v>
      </c>
      <c r="AH1943">
        <v>0</v>
      </c>
      <c r="AI1943" t="s">
        <v>842</v>
      </c>
      <c r="AJ1943">
        <v>30.328852999999999</v>
      </c>
      <c r="AK1943" t="s">
        <v>843</v>
      </c>
      <c r="AL1943">
        <v>-89.820549</v>
      </c>
      <c r="AM1943">
        <v>100</v>
      </c>
      <c r="AN1943">
        <v>200</v>
      </c>
      <c r="AO1943" t="s">
        <v>118</v>
      </c>
      <c r="AP1943">
        <v>4</v>
      </c>
      <c r="AQ1943">
        <v>106</v>
      </c>
      <c r="AR1943">
        <v>-704</v>
      </c>
      <c r="AZ1943">
        <v>1200</v>
      </c>
      <c r="BA1943">
        <v>1</v>
      </c>
      <c r="BB1943" t="str">
        <f t="shared" si="149"/>
        <v xml:space="preserve">N35DC   </v>
      </c>
      <c r="BC1943">
        <v>1</v>
      </c>
      <c r="BE1943">
        <v>0</v>
      </c>
      <c r="BF1943">
        <v>0</v>
      </c>
      <c r="BG1943">
        <v>0</v>
      </c>
      <c r="BH1943">
        <v>175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>"17:53:35.634"</f>
        <v>17:53:35.634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3</v>
      </c>
      <c r="CP1943" t="s">
        <v>119</v>
      </c>
      <c r="CQ1943">
        <v>341</v>
      </c>
      <c r="CR1943">
        <v>0</v>
      </c>
      <c r="CW1943">
        <v>235125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"10/21/2020 17:53:27.720"</f>
        <v>10/21/2020 17:53:27.720</v>
      </c>
      <c r="C1944" t="str">
        <f t="shared" si="148"/>
        <v>FFDFD3C0</v>
      </c>
      <c r="D1944" t="s">
        <v>133</v>
      </c>
      <c r="E1944">
        <v>1</v>
      </c>
      <c r="F1944">
        <v>1001</v>
      </c>
      <c r="G1944" t="s">
        <v>114</v>
      </c>
      <c r="J1944" t="s">
        <v>134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"17:53:35.633"</f>
        <v>17:53:35.633</v>
      </c>
      <c r="T1944" t="str">
        <f>"17:53:35.533"</f>
        <v>17:53:35.533</v>
      </c>
      <c r="U1944" t="str">
        <f t="shared" si="147"/>
        <v>A3E2C2</v>
      </c>
      <c r="V1944">
        <v>0</v>
      </c>
      <c r="W1944">
        <v>0</v>
      </c>
      <c r="X1944">
        <v>1</v>
      </c>
      <c r="Z1944">
        <v>0</v>
      </c>
      <c r="AA1944">
        <v>10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1</v>
      </c>
      <c r="AH1944">
        <v>0</v>
      </c>
      <c r="AI1944" t="s">
        <v>842</v>
      </c>
      <c r="AJ1944">
        <v>30.328852999999999</v>
      </c>
      <c r="AK1944" t="s">
        <v>843</v>
      </c>
      <c r="AL1944">
        <v>-89.820549</v>
      </c>
      <c r="AM1944">
        <v>100</v>
      </c>
      <c r="AN1944">
        <v>200</v>
      </c>
      <c r="AO1944" t="s">
        <v>118</v>
      </c>
      <c r="AP1944">
        <v>4</v>
      </c>
      <c r="AQ1944">
        <v>106</v>
      </c>
      <c r="AR1944">
        <v>-704</v>
      </c>
      <c r="AZ1944">
        <v>1200</v>
      </c>
      <c r="BA1944">
        <v>1</v>
      </c>
      <c r="BB1944" t="str">
        <f t="shared" si="149"/>
        <v xml:space="preserve">N35DC   </v>
      </c>
      <c r="BC1944">
        <v>1</v>
      </c>
      <c r="BE1944">
        <v>0</v>
      </c>
      <c r="BF1944">
        <v>0</v>
      </c>
      <c r="BG1944">
        <v>0</v>
      </c>
      <c r="BH1944">
        <v>175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>"17:53:35.634"</f>
        <v>17:53:35.634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3</v>
      </c>
      <c r="CP1944" t="s">
        <v>119</v>
      </c>
      <c r="CQ1944">
        <v>341</v>
      </c>
      <c r="CR1944">
        <v>0</v>
      </c>
      <c r="CW1944">
        <v>235125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"10/21/2020 17:53:30.123"</f>
        <v>10/21/2020 17:53:30.123</v>
      </c>
      <c r="C1945" t="str">
        <f t="shared" si="148"/>
        <v>FFDFD3C0</v>
      </c>
      <c r="D1945" t="s">
        <v>133</v>
      </c>
      <c r="E1945">
        <v>1</v>
      </c>
      <c r="F1945">
        <v>1001</v>
      </c>
      <c r="G1945" t="s">
        <v>114</v>
      </c>
      <c r="J1945" t="s">
        <v>134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"17:53:38.063"</f>
        <v>17:53:38.063</v>
      </c>
      <c r="T1945" t="str">
        <f>"17:53:37.663"</f>
        <v>17:53:37.663</v>
      </c>
      <c r="U1945" t="str">
        <f t="shared" si="147"/>
        <v>A3E2C2</v>
      </c>
      <c r="V1945">
        <v>0</v>
      </c>
      <c r="W1945">
        <v>0</v>
      </c>
      <c r="X1945">
        <v>1</v>
      </c>
      <c r="Z1945">
        <v>0</v>
      </c>
      <c r="AA1945">
        <v>10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1</v>
      </c>
      <c r="AH1945">
        <v>0</v>
      </c>
      <c r="AI1945" t="s">
        <v>844</v>
      </c>
      <c r="AJ1945">
        <v>30.330055000000002</v>
      </c>
      <c r="AK1945" t="s">
        <v>843</v>
      </c>
      <c r="AL1945">
        <v>-89.820549</v>
      </c>
      <c r="AM1945">
        <v>100</v>
      </c>
      <c r="AN1945">
        <v>200</v>
      </c>
      <c r="AO1945" t="s">
        <v>118</v>
      </c>
      <c r="AP1945">
        <v>0</v>
      </c>
      <c r="AQ1945">
        <v>105</v>
      </c>
      <c r="AR1945">
        <v>-640</v>
      </c>
      <c r="AZ1945">
        <v>1200</v>
      </c>
      <c r="BA1945">
        <v>1</v>
      </c>
      <c r="BB1945" t="str">
        <f t="shared" si="149"/>
        <v xml:space="preserve">N35DC   </v>
      </c>
      <c r="BC1945">
        <v>1</v>
      </c>
      <c r="BE1945">
        <v>0</v>
      </c>
      <c r="BF1945">
        <v>0</v>
      </c>
      <c r="BG1945">
        <v>0</v>
      </c>
      <c r="BH1945">
        <v>150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>"17:53:38.064"</f>
        <v>17:53:38.064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2</v>
      </c>
      <c r="CP1945" t="s">
        <v>119</v>
      </c>
      <c r="CQ1945">
        <v>341</v>
      </c>
      <c r="CR1945">
        <v>0</v>
      </c>
      <c r="CW1945">
        <v>236898</v>
      </c>
      <c r="CY1945">
        <v>1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"10/21/2020 17:53:30.123"</f>
        <v>10/21/2020 17:53:30.123</v>
      </c>
      <c r="C1946" t="str">
        <f t="shared" si="148"/>
        <v>FFDFD3C0</v>
      </c>
      <c r="D1946" t="s">
        <v>113</v>
      </c>
      <c r="E1946">
        <v>4</v>
      </c>
      <c r="H1946">
        <v>162</v>
      </c>
      <c r="I1946" t="s">
        <v>114</v>
      </c>
      <c r="J1946" t="s">
        <v>115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"17:53:38.063"</f>
        <v>17:53:38.063</v>
      </c>
      <c r="T1946" t="str">
        <f>"17:53:37.663"</f>
        <v>17:53:37.663</v>
      </c>
      <c r="U1946" t="str">
        <f t="shared" si="147"/>
        <v>A3E2C2</v>
      </c>
      <c r="V1946">
        <v>0</v>
      </c>
      <c r="W1946">
        <v>0</v>
      </c>
      <c r="X1946">
        <v>1</v>
      </c>
      <c r="Z1946">
        <v>0</v>
      </c>
      <c r="AA1946">
        <v>10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1</v>
      </c>
      <c r="AH1946">
        <v>0</v>
      </c>
      <c r="AI1946" t="s">
        <v>844</v>
      </c>
      <c r="AJ1946">
        <v>30.330055000000002</v>
      </c>
      <c r="AK1946" t="s">
        <v>843</v>
      </c>
      <c r="AL1946">
        <v>-89.820549</v>
      </c>
      <c r="AM1946">
        <v>100</v>
      </c>
      <c r="AN1946">
        <v>200</v>
      </c>
      <c r="AO1946" t="s">
        <v>118</v>
      </c>
      <c r="AP1946">
        <v>0</v>
      </c>
      <c r="AQ1946">
        <v>105</v>
      </c>
      <c r="AR1946">
        <v>-640</v>
      </c>
      <c r="AZ1946">
        <v>1200</v>
      </c>
      <c r="BA1946">
        <v>1</v>
      </c>
      <c r="BB1946" t="str">
        <f t="shared" si="149"/>
        <v xml:space="preserve">N35DC   </v>
      </c>
      <c r="BC1946">
        <v>1</v>
      </c>
      <c r="BE1946">
        <v>0</v>
      </c>
      <c r="BF1946">
        <v>0</v>
      </c>
      <c r="BG1946">
        <v>0</v>
      </c>
      <c r="BH1946">
        <v>150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>"17:53:38.064"</f>
        <v>17:53:38.064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2</v>
      </c>
      <c r="CP1946" t="s">
        <v>119</v>
      </c>
      <c r="CQ1946">
        <v>341</v>
      </c>
      <c r="CR1946">
        <v>0</v>
      </c>
      <c r="CW1946">
        <v>236898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"10/21/2020 17:53:30.123"</f>
        <v>10/21/2020 17:53:30.123</v>
      </c>
      <c r="C1947" t="str">
        <f t="shared" si="148"/>
        <v>FFDFD3C0</v>
      </c>
      <c r="D1947" t="s">
        <v>128</v>
      </c>
      <c r="E1947">
        <v>9</v>
      </c>
      <c r="H1947">
        <v>257</v>
      </c>
      <c r="I1947" t="s">
        <v>129</v>
      </c>
      <c r="J1947" t="s">
        <v>126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"17:53:38.063"</f>
        <v>17:53:38.063</v>
      </c>
      <c r="T1947" t="str">
        <f>"17:53:37.663"</f>
        <v>17:53:37.663</v>
      </c>
      <c r="U1947" t="str">
        <f t="shared" si="147"/>
        <v>A3E2C2</v>
      </c>
      <c r="V1947">
        <v>0</v>
      </c>
      <c r="W1947">
        <v>0</v>
      </c>
      <c r="X1947">
        <v>1</v>
      </c>
      <c r="Z1947">
        <v>0</v>
      </c>
      <c r="AA1947">
        <v>10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1</v>
      </c>
      <c r="AH1947">
        <v>0</v>
      </c>
      <c r="AI1947" t="s">
        <v>844</v>
      </c>
      <c r="AJ1947">
        <v>30.330055000000002</v>
      </c>
      <c r="AK1947" t="s">
        <v>843</v>
      </c>
      <c r="AL1947">
        <v>-89.820549</v>
      </c>
      <c r="AM1947">
        <v>100</v>
      </c>
      <c r="AN1947">
        <v>200</v>
      </c>
      <c r="AO1947" t="s">
        <v>118</v>
      </c>
      <c r="AP1947">
        <v>0</v>
      </c>
      <c r="AQ1947">
        <v>105</v>
      </c>
      <c r="AR1947">
        <v>-640</v>
      </c>
      <c r="AZ1947">
        <v>1200</v>
      </c>
      <c r="BA1947">
        <v>1</v>
      </c>
      <c r="BB1947" t="str">
        <f t="shared" si="149"/>
        <v xml:space="preserve">N35DC   </v>
      </c>
      <c r="BC1947">
        <v>1</v>
      </c>
      <c r="BE1947">
        <v>0</v>
      </c>
      <c r="BF1947">
        <v>0</v>
      </c>
      <c r="BG1947">
        <v>0</v>
      </c>
      <c r="BH1947">
        <v>150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>"17:53:38.064"</f>
        <v>17:53:38.064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2</v>
      </c>
      <c r="CP1947" t="s">
        <v>119</v>
      </c>
      <c r="CQ1947">
        <v>341</v>
      </c>
      <c r="CR1947">
        <v>0</v>
      </c>
      <c r="CW1947">
        <v>236898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"10/21/2020 17:53:30.123"</f>
        <v>10/21/2020 17:53:30.123</v>
      </c>
      <c r="C1948" t="str">
        <f t="shared" si="148"/>
        <v>FFDFD3C0</v>
      </c>
      <c r="D1948" t="s">
        <v>124</v>
      </c>
      <c r="E1948">
        <v>2</v>
      </c>
      <c r="H1948">
        <v>14</v>
      </c>
      <c r="I1948" t="s">
        <v>125</v>
      </c>
      <c r="J1948" t="s">
        <v>126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"17:53:38.063"</f>
        <v>17:53:38.063</v>
      </c>
      <c r="T1948" t="str">
        <f>"17:53:37.663"</f>
        <v>17:53:37.663</v>
      </c>
      <c r="U1948" t="str">
        <f t="shared" si="147"/>
        <v>A3E2C2</v>
      </c>
      <c r="V1948">
        <v>0</v>
      </c>
      <c r="W1948">
        <v>0</v>
      </c>
      <c r="X1948">
        <v>1</v>
      </c>
      <c r="Z1948">
        <v>0</v>
      </c>
      <c r="AA1948">
        <v>10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1</v>
      </c>
      <c r="AH1948">
        <v>0</v>
      </c>
      <c r="AI1948" t="s">
        <v>844</v>
      </c>
      <c r="AJ1948">
        <v>30.330055000000002</v>
      </c>
      <c r="AK1948" t="s">
        <v>843</v>
      </c>
      <c r="AL1948">
        <v>-89.820549</v>
      </c>
      <c r="AM1948">
        <v>100</v>
      </c>
      <c r="AN1948">
        <v>200</v>
      </c>
      <c r="AO1948" t="s">
        <v>118</v>
      </c>
      <c r="AP1948">
        <v>0</v>
      </c>
      <c r="AQ1948">
        <v>105</v>
      </c>
      <c r="AR1948">
        <v>-640</v>
      </c>
      <c r="AZ1948">
        <v>1200</v>
      </c>
      <c r="BA1948">
        <v>1</v>
      </c>
      <c r="BB1948" t="str">
        <f t="shared" si="149"/>
        <v xml:space="preserve">N35DC   </v>
      </c>
      <c r="BC1948">
        <v>1</v>
      </c>
      <c r="BE1948">
        <v>0</v>
      </c>
      <c r="BF1948">
        <v>0</v>
      </c>
      <c r="BG1948">
        <v>0</v>
      </c>
      <c r="BH1948">
        <v>150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>"17:53:38.064"</f>
        <v>17:53:38.064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2</v>
      </c>
      <c r="CP1948" t="s">
        <v>119</v>
      </c>
      <c r="CQ1948">
        <v>341</v>
      </c>
      <c r="CR1948">
        <v>0</v>
      </c>
      <c r="CW1948">
        <v>236898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"10/21/2020 17:53:30.123"</f>
        <v>10/21/2020 17:53:30.123</v>
      </c>
      <c r="C1949" t="str">
        <f t="shared" si="148"/>
        <v>FFDFD3C0</v>
      </c>
      <c r="D1949" t="s">
        <v>130</v>
      </c>
      <c r="E1949">
        <v>3</v>
      </c>
      <c r="F1949">
        <v>2003</v>
      </c>
      <c r="G1949" t="s">
        <v>131</v>
      </c>
      <c r="J1949" t="s">
        <v>132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"17:53:38.063"</f>
        <v>17:53:38.063</v>
      </c>
      <c r="T1949" t="str">
        <f>"17:53:37.663"</f>
        <v>17:53:37.663</v>
      </c>
      <c r="U1949" t="str">
        <f t="shared" si="147"/>
        <v>A3E2C2</v>
      </c>
      <c r="V1949">
        <v>0</v>
      </c>
      <c r="W1949">
        <v>0</v>
      </c>
      <c r="X1949">
        <v>1</v>
      </c>
      <c r="Z1949">
        <v>0</v>
      </c>
      <c r="AA1949">
        <v>10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1</v>
      </c>
      <c r="AH1949">
        <v>0</v>
      </c>
      <c r="AI1949" t="s">
        <v>844</v>
      </c>
      <c r="AJ1949">
        <v>30.330055000000002</v>
      </c>
      <c r="AK1949" t="s">
        <v>843</v>
      </c>
      <c r="AL1949">
        <v>-89.820549</v>
      </c>
      <c r="AM1949">
        <v>100</v>
      </c>
      <c r="AN1949">
        <v>200</v>
      </c>
      <c r="AO1949" t="s">
        <v>118</v>
      </c>
      <c r="AP1949">
        <v>0</v>
      </c>
      <c r="AQ1949">
        <v>105</v>
      </c>
      <c r="AR1949">
        <v>-640</v>
      </c>
      <c r="AZ1949">
        <v>1200</v>
      </c>
      <c r="BA1949">
        <v>1</v>
      </c>
      <c r="BB1949" t="str">
        <f t="shared" si="149"/>
        <v xml:space="preserve">N35DC   </v>
      </c>
      <c r="BC1949">
        <v>1</v>
      </c>
      <c r="BE1949">
        <v>0</v>
      </c>
      <c r="BF1949">
        <v>0</v>
      </c>
      <c r="BG1949">
        <v>0</v>
      </c>
      <c r="BH1949">
        <v>150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>"17:53:38.064"</f>
        <v>17:53:38.064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2</v>
      </c>
      <c r="CP1949" t="s">
        <v>119</v>
      </c>
      <c r="CQ1949">
        <v>341</v>
      </c>
      <c r="CR1949">
        <v>0</v>
      </c>
      <c r="CW1949">
        <v>236898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"10/21/2020 17:53:31.006"</f>
        <v>10/21/2020 17:53:31.006</v>
      </c>
      <c r="C1950" t="str">
        <f t="shared" si="148"/>
        <v>FFDFD3C0</v>
      </c>
      <c r="D1950" t="s">
        <v>124</v>
      </c>
      <c r="E1950">
        <v>2</v>
      </c>
      <c r="H1950">
        <v>14</v>
      </c>
      <c r="I1950" t="s">
        <v>125</v>
      </c>
      <c r="J1950" t="s">
        <v>126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"17:53:38.930"</f>
        <v>17:53:38.930</v>
      </c>
      <c r="T1950" t="str">
        <f>"17:53:38.730"</f>
        <v>17:53:38.730</v>
      </c>
      <c r="U1950" t="str">
        <f t="shared" si="147"/>
        <v>A3E2C2</v>
      </c>
      <c r="V1950">
        <v>0</v>
      </c>
      <c r="W1950">
        <v>0</v>
      </c>
      <c r="X1950">
        <v>1</v>
      </c>
      <c r="Z1950">
        <v>0</v>
      </c>
      <c r="AA1950">
        <v>10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1</v>
      </c>
      <c r="AH1950">
        <v>0</v>
      </c>
      <c r="AI1950" t="s">
        <v>845</v>
      </c>
      <c r="AJ1950">
        <v>30.330462000000001</v>
      </c>
      <c r="AK1950" t="s">
        <v>843</v>
      </c>
      <c r="AL1950">
        <v>-89.820549</v>
      </c>
      <c r="AM1950">
        <v>100</v>
      </c>
      <c r="AN1950">
        <v>100</v>
      </c>
      <c r="AO1950" t="s">
        <v>118</v>
      </c>
      <c r="AP1950">
        <v>-2</v>
      </c>
      <c r="AQ1950">
        <v>104</v>
      </c>
      <c r="AR1950">
        <v>-768</v>
      </c>
      <c r="AZ1950">
        <v>1200</v>
      </c>
      <c r="BA1950">
        <v>1</v>
      </c>
      <c r="BB1950" t="str">
        <f t="shared" si="149"/>
        <v xml:space="preserve">N35DC   </v>
      </c>
      <c r="BC1950">
        <v>1</v>
      </c>
      <c r="BE1950">
        <v>0</v>
      </c>
      <c r="BF1950">
        <v>0</v>
      </c>
      <c r="BG1950">
        <v>0</v>
      </c>
      <c r="BH1950">
        <v>150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>"17:53:38.934"</f>
        <v>17:53:38.934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1</v>
      </c>
      <c r="CP1950" t="s">
        <v>119</v>
      </c>
      <c r="CQ1950">
        <v>341</v>
      </c>
      <c r="CR1950">
        <v>0</v>
      </c>
      <c r="CW1950">
        <v>237528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"10/21/2020 17:53:31.006"</f>
        <v>10/21/2020 17:53:31.006</v>
      </c>
      <c r="C1951" t="str">
        <f t="shared" si="148"/>
        <v>FFDFD3C0</v>
      </c>
      <c r="D1951" t="s">
        <v>130</v>
      </c>
      <c r="E1951">
        <v>3</v>
      </c>
      <c r="F1951">
        <v>2003</v>
      </c>
      <c r="G1951" t="s">
        <v>131</v>
      </c>
      <c r="J1951" t="s">
        <v>132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"17:53:38.930"</f>
        <v>17:53:38.930</v>
      </c>
      <c r="T1951" t="str">
        <f>"17:53:38.730"</f>
        <v>17:53:38.730</v>
      </c>
      <c r="U1951" t="str">
        <f t="shared" si="147"/>
        <v>A3E2C2</v>
      </c>
      <c r="V1951">
        <v>0</v>
      </c>
      <c r="W1951">
        <v>0</v>
      </c>
      <c r="X1951">
        <v>1</v>
      </c>
      <c r="Z1951">
        <v>0</v>
      </c>
      <c r="AA1951">
        <v>10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1</v>
      </c>
      <c r="AH1951">
        <v>0</v>
      </c>
      <c r="AI1951" t="s">
        <v>845</v>
      </c>
      <c r="AJ1951">
        <v>30.330462000000001</v>
      </c>
      <c r="AK1951" t="s">
        <v>843</v>
      </c>
      <c r="AL1951">
        <v>-89.820549</v>
      </c>
      <c r="AM1951">
        <v>100</v>
      </c>
      <c r="AN1951">
        <v>100</v>
      </c>
      <c r="AO1951" t="s">
        <v>118</v>
      </c>
      <c r="AP1951">
        <v>-2</v>
      </c>
      <c r="AQ1951">
        <v>104</v>
      </c>
      <c r="AR1951">
        <v>-768</v>
      </c>
      <c r="AZ1951">
        <v>1200</v>
      </c>
      <c r="BA1951">
        <v>1</v>
      </c>
      <c r="BB1951" t="str">
        <f t="shared" si="149"/>
        <v xml:space="preserve">N35DC   </v>
      </c>
      <c r="BC1951">
        <v>1</v>
      </c>
      <c r="BE1951">
        <v>0</v>
      </c>
      <c r="BF1951">
        <v>0</v>
      </c>
      <c r="BG1951">
        <v>0</v>
      </c>
      <c r="BH1951">
        <v>150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>"17:53:38.934"</f>
        <v>17:53:38.934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1</v>
      </c>
      <c r="CP1951" t="s">
        <v>119</v>
      </c>
      <c r="CQ1951">
        <v>341</v>
      </c>
      <c r="CR1951">
        <v>0</v>
      </c>
      <c r="CW1951">
        <v>237528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"10/21/2020 17:53:31.006"</f>
        <v>10/21/2020 17:53:31.006</v>
      </c>
      <c r="C1952" t="str">
        <f t="shared" si="148"/>
        <v>FFDFD3C0</v>
      </c>
      <c r="D1952" t="s">
        <v>133</v>
      </c>
      <c r="E1952">
        <v>1</v>
      </c>
      <c r="F1952">
        <v>1001</v>
      </c>
      <c r="G1952" t="s">
        <v>114</v>
      </c>
      <c r="J1952" t="s">
        <v>134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"17:53:38.930"</f>
        <v>17:53:38.930</v>
      </c>
      <c r="T1952" t="str">
        <f>"17:53:38.730"</f>
        <v>17:53:38.730</v>
      </c>
      <c r="U1952" t="str">
        <f t="shared" si="147"/>
        <v>A3E2C2</v>
      </c>
      <c r="V1952">
        <v>0</v>
      </c>
      <c r="W1952">
        <v>0</v>
      </c>
      <c r="X1952">
        <v>1</v>
      </c>
      <c r="Z1952">
        <v>0</v>
      </c>
      <c r="AA1952">
        <v>10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1</v>
      </c>
      <c r="AH1952">
        <v>0</v>
      </c>
      <c r="AI1952" t="s">
        <v>845</v>
      </c>
      <c r="AJ1952">
        <v>30.330462000000001</v>
      </c>
      <c r="AK1952" t="s">
        <v>843</v>
      </c>
      <c r="AL1952">
        <v>-89.820549</v>
      </c>
      <c r="AM1952">
        <v>100</v>
      </c>
      <c r="AN1952">
        <v>100</v>
      </c>
      <c r="AO1952" t="s">
        <v>118</v>
      </c>
      <c r="AP1952">
        <v>-2</v>
      </c>
      <c r="AQ1952">
        <v>104</v>
      </c>
      <c r="AR1952">
        <v>-768</v>
      </c>
      <c r="AZ1952">
        <v>1200</v>
      </c>
      <c r="BA1952">
        <v>1</v>
      </c>
      <c r="BB1952" t="str">
        <f t="shared" si="149"/>
        <v xml:space="preserve">N35DC   </v>
      </c>
      <c r="BC1952">
        <v>1</v>
      </c>
      <c r="BE1952">
        <v>0</v>
      </c>
      <c r="BF1952">
        <v>0</v>
      </c>
      <c r="BG1952">
        <v>0</v>
      </c>
      <c r="BH1952">
        <v>150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>"17:53:38.934"</f>
        <v>17:53:38.934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1</v>
      </c>
      <c r="CP1952" t="s">
        <v>119</v>
      </c>
      <c r="CQ1952">
        <v>341</v>
      </c>
      <c r="CR1952">
        <v>0</v>
      </c>
      <c r="CW1952">
        <v>237528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"10/21/2020 17:53:31.006"</f>
        <v>10/21/2020 17:53:31.006</v>
      </c>
      <c r="C1953" t="str">
        <f t="shared" si="148"/>
        <v>FFDFD3C0</v>
      </c>
      <c r="D1953" t="s">
        <v>113</v>
      </c>
      <c r="E1953">
        <v>4</v>
      </c>
      <c r="H1953">
        <v>162</v>
      </c>
      <c r="I1953" t="s">
        <v>114</v>
      </c>
      <c r="J1953" t="s">
        <v>115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"17:53:38.930"</f>
        <v>17:53:38.930</v>
      </c>
      <c r="T1953" t="str">
        <f>"17:53:38.730"</f>
        <v>17:53:38.730</v>
      </c>
      <c r="U1953" t="str">
        <f t="shared" si="147"/>
        <v>A3E2C2</v>
      </c>
      <c r="V1953">
        <v>0</v>
      </c>
      <c r="W1953">
        <v>0</v>
      </c>
      <c r="X1953">
        <v>1</v>
      </c>
      <c r="Z1953">
        <v>0</v>
      </c>
      <c r="AA1953">
        <v>10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1</v>
      </c>
      <c r="AH1953">
        <v>0</v>
      </c>
      <c r="AI1953" t="s">
        <v>845</v>
      </c>
      <c r="AJ1953">
        <v>30.330462000000001</v>
      </c>
      <c r="AK1953" t="s">
        <v>843</v>
      </c>
      <c r="AL1953">
        <v>-89.820549</v>
      </c>
      <c r="AM1953">
        <v>100</v>
      </c>
      <c r="AN1953">
        <v>100</v>
      </c>
      <c r="AO1953" t="s">
        <v>118</v>
      </c>
      <c r="AP1953">
        <v>-2</v>
      </c>
      <c r="AQ1953">
        <v>104</v>
      </c>
      <c r="AR1953">
        <v>-768</v>
      </c>
      <c r="AZ1953">
        <v>1200</v>
      </c>
      <c r="BA1953">
        <v>1</v>
      </c>
      <c r="BB1953" t="str">
        <f t="shared" si="149"/>
        <v xml:space="preserve">N35DC   </v>
      </c>
      <c r="BC1953">
        <v>1</v>
      </c>
      <c r="BE1953">
        <v>0</v>
      </c>
      <c r="BF1953">
        <v>0</v>
      </c>
      <c r="BG1953">
        <v>0</v>
      </c>
      <c r="BH1953">
        <v>150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>"17:53:38.934"</f>
        <v>17:53:38.934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1</v>
      </c>
      <c r="CP1953" t="s">
        <v>119</v>
      </c>
      <c r="CQ1953">
        <v>341</v>
      </c>
      <c r="CR1953">
        <v>0</v>
      </c>
      <c r="CW1953">
        <v>237528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"10/21/2020 17:53:31.006"</f>
        <v>10/21/2020 17:53:31.006</v>
      </c>
      <c r="C1954" t="str">
        <f t="shared" si="148"/>
        <v>FFDFD3C0</v>
      </c>
      <c r="D1954" t="s">
        <v>128</v>
      </c>
      <c r="E1954">
        <v>9</v>
      </c>
      <c r="H1954">
        <v>257</v>
      </c>
      <c r="I1954" t="s">
        <v>129</v>
      </c>
      <c r="J1954" t="s">
        <v>126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"17:53:38.930"</f>
        <v>17:53:38.930</v>
      </c>
      <c r="T1954" t="str">
        <f>"17:53:38.730"</f>
        <v>17:53:38.730</v>
      </c>
      <c r="U1954" t="str">
        <f t="shared" si="147"/>
        <v>A3E2C2</v>
      </c>
      <c r="V1954">
        <v>0</v>
      </c>
      <c r="W1954">
        <v>0</v>
      </c>
      <c r="X1954">
        <v>1</v>
      </c>
      <c r="Z1954">
        <v>0</v>
      </c>
      <c r="AA1954">
        <v>10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1</v>
      </c>
      <c r="AH1954">
        <v>0</v>
      </c>
      <c r="AI1954" t="s">
        <v>845</v>
      </c>
      <c r="AJ1954">
        <v>30.330462000000001</v>
      </c>
      <c r="AK1954" t="s">
        <v>843</v>
      </c>
      <c r="AL1954">
        <v>-89.820549</v>
      </c>
      <c r="AM1954">
        <v>100</v>
      </c>
      <c r="AN1954">
        <v>100</v>
      </c>
      <c r="AO1954" t="s">
        <v>118</v>
      </c>
      <c r="AP1954">
        <v>-2</v>
      </c>
      <c r="AQ1954">
        <v>104</v>
      </c>
      <c r="AR1954">
        <v>-768</v>
      </c>
      <c r="AZ1954">
        <v>1200</v>
      </c>
      <c r="BA1954">
        <v>1</v>
      </c>
      <c r="BB1954" t="str">
        <f t="shared" si="149"/>
        <v xml:space="preserve">N35DC   </v>
      </c>
      <c r="BC1954">
        <v>1</v>
      </c>
      <c r="BE1954">
        <v>0</v>
      </c>
      <c r="BF1954">
        <v>0</v>
      </c>
      <c r="BG1954">
        <v>0</v>
      </c>
      <c r="BH1954">
        <v>150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>"17:53:38.934"</f>
        <v>17:53:38.934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1</v>
      </c>
      <c r="CP1954" t="s">
        <v>119</v>
      </c>
      <c r="CQ1954">
        <v>341</v>
      </c>
      <c r="CR1954">
        <v>0</v>
      </c>
      <c r="CW1954">
        <v>237528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"10/21/2020 17:53:33.641"</f>
        <v>10/21/2020 17:53:33.641</v>
      </c>
      <c r="C1955" t="str">
        <f t="shared" si="148"/>
        <v>FFDFD3C0</v>
      </c>
      <c r="D1955" t="s">
        <v>130</v>
      </c>
      <c r="E1955">
        <v>3</v>
      </c>
      <c r="F1955">
        <v>2003</v>
      </c>
      <c r="G1955" t="s">
        <v>131</v>
      </c>
      <c r="J1955" t="s">
        <v>132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"17:53:41.555"</f>
        <v>17:53:41.555</v>
      </c>
      <c r="T1955" t="str">
        <f>"17:53:40.255"</f>
        <v>17:53:40.255</v>
      </c>
      <c r="U1955" t="str">
        <f t="shared" si="147"/>
        <v>A3E2C2</v>
      </c>
      <c r="V1955">
        <v>0</v>
      </c>
      <c r="W1955">
        <v>0</v>
      </c>
      <c r="X1955">
        <v>1</v>
      </c>
      <c r="Z1955">
        <v>0</v>
      </c>
      <c r="AA1955">
        <v>10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1</v>
      </c>
      <c r="AH1955">
        <v>0</v>
      </c>
      <c r="AI1955" t="s">
        <v>846</v>
      </c>
      <c r="AJ1955">
        <v>30.331664</v>
      </c>
      <c r="AK1955" t="s">
        <v>847</v>
      </c>
      <c r="AL1955">
        <v>-89.820592000000005</v>
      </c>
      <c r="AM1955">
        <v>100</v>
      </c>
      <c r="AN1955">
        <v>100</v>
      </c>
      <c r="AO1955" t="s">
        <v>118</v>
      </c>
      <c r="AP1955">
        <v>-3</v>
      </c>
      <c r="AQ1955">
        <v>102</v>
      </c>
      <c r="AR1955">
        <v>-640</v>
      </c>
      <c r="AZ1955">
        <v>1200</v>
      </c>
      <c r="BA1955">
        <v>1</v>
      </c>
      <c r="BB1955" t="str">
        <f t="shared" si="149"/>
        <v xml:space="preserve">N35DC   </v>
      </c>
      <c r="BC1955">
        <v>1</v>
      </c>
      <c r="BE1955">
        <v>0</v>
      </c>
      <c r="BF1955">
        <v>0</v>
      </c>
      <c r="BG1955">
        <v>0</v>
      </c>
      <c r="BH1955">
        <v>125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>"17:53:41.559"</f>
        <v>17:53:41.559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1</v>
      </c>
      <c r="CP1955" t="s">
        <v>119</v>
      </c>
      <c r="CQ1955">
        <v>341</v>
      </c>
      <c r="CR1955">
        <v>0</v>
      </c>
      <c r="CW1955">
        <v>239353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"10/21/2020 17:53:33.641"</f>
        <v>10/21/2020 17:53:33.641</v>
      </c>
      <c r="C1956" t="str">
        <f t="shared" si="148"/>
        <v>FFDFD3C0</v>
      </c>
      <c r="D1956" t="s">
        <v>133</v>
      </c>
      <c r="E1956">
        <v>1</v>
      </c>
      <c r="F1956">
        <v>1001</v>
      </c>
      <c r="G1956" t="s">
        <v>114</v>
      </c>
      <c r="J1956" t="s">
        <v>134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"17:53:41.555"</f>
        <v>17:53:41.555</v>
      </c>
      <c r="T1956" t="str">
        <f>"17:53:40.255"</f>
        <v>17:53:40.255</v>
      </c>
      <c r="U1956" t="str">
        <f t="shared" si="147"/>
        <v>A3E2C2</v>
      </c>
      <c r="V1956">
        <v>0</v>
      </c>
      <c r="W1956">
        <v>0</v>
      </c>
      <c r="X1956">
        <v>1</v>
      </c>
      <c r="Z1956">
        <v>0</v>
      </c>
      <c r="AA1956">
        <v>10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1</v>
      </c>
      <c r="AH1956">
        <v>0</v>
      </c>
      <c r="AI1956" t="s">
        <v>846</v>
      </c>
      <c r="AJ1956">
        <v>30.331664</v>
      </c>
      <c r="AK1956" t="s">
        <v>847</v>
      </c>
      <c r="AL1956">
        <v>-89.820592000000005</v>
      </c>
      <c r="AM1956">
        <v>100</v>
      </c>
      <c r="AN1956">
        <v>100</v>
      </c>
      <c r="AO1956" t="s">
        <v>118</v>
      </c>
      <c r="AP1956">
        <v>-3</v>
      </c>
      <c r="AQ1956">
        <v>102</v>
      </c>
      <c r="AR1956">
        <v>-640</v>
      </c>
      <c r="AZ1956">
        <v>1200</v>
      </c>
      <c r="BA1956">
        <v>1</v>
      </c>
      <c r="BB1956" t="str">
        <f t="shared" si="149"/>
        <v xml:space="preserve">N35DC   </v>
      </c>
      <c r="BC1956">
        <v>1</v>
      </c>
      <c r="BE1956">
        <v>0</v>
      </c>
      <c r="BF1956">
        <v>0</v>
      </c>
      <c r="BG1956">
        <v>0</v>
      </c>
      <c r="BH1956">
        <v>125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>"17:53:41.559"</f>
        <v>17:53:41.559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1</v>
      </c>
      <c r="CP1956" t="s">
        <v>119</v>
      </c>
      <c r="CQ1956">
        <v>341</v>
      </c>
      <c r="CR1956">
        <v>0</v>
      </c>
      <c r="CW1956">
        <v>239353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"10/21/2020 17:53:33.641"</f>
        <v>10/21/2020 17:53:33.641</v>
      </c>
      <c r="C1957" t="str">
        <f t="shared" si="148"/>
        <v>FFDFD3C0</v>
      </c>
      <c r="D1957" t="s">
        <v>113</v>
      </c>
      <c r="E1957">
        <v>4</v>
      </c>
      <c r="H1957">
        <v>162</v>
      </c>
      <c r="I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"17:53:41.555"</f>
        <v>17:53:41.555</v>
      </c>
      <c r="T1957" t="str">
        <f>"17:53:40.255"</f>
        <v>17:53:40.255</v>
      </c>
      <c r="U1957" t="str">
        <f t="shared" si="147"/>
        <v>A3E2C2</v>
      </c>
      <c r="V1957">
        <v>0</v>
      </c>
      <c r="W1957">
        <v>0</v>
      </c>
      <c r="X1957">
        <v>1</v>
      </c>
      <c r="Z1957">
        <v>0</v>
      </c>
      <c r="AA1957">
        <v>10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1</v>
      </c>
      <c r="AH1957">
        <v>0</v>
      </c>
      <c r="AI1957" t="s">
        <v>846</v>
      </c>
      <c r="AJ1957">
        <v>30.331664</v>
      </c>
      <c r="AK1957" t="s">
        <v>847</v>
      </c>
      <c r="AL1957">
        <v>-89.820592000000005</v>
      </c>
      <c r="AM1957">
        <v>100</v>
      </c>
      <c r="AN1957">
        <v>100</v>
      </c>
      <c r="AO1957" t="s">
        <v>118</v>
      </c>
      <c r="AP1957">
        <v>-3</v>
      </c>
      <c r="AQ1957">
        <v>102</v>
      </c>
      <c r="AR1957">
        <v>-640</v>
      </c>
      <c r="AZ1957">
        <v>1200</v>
      </c>
      <c r="BA1957">
        <v>1</v>
      </c>
      <c r="BB1957" t="str">
        <f t="shared" si="149"/>
        <v xml:space="preserve">N35DC   </v>
      </c>
      <c r="BC1957">
        <v>1</v>
      </c>
      <c r="BE1957">
        <v>0</v>
      </c>
      <c r="BF1957">
        <v>0</v>
      </c>
      <c r="BG1957">
        <v>0</v>
      </c>
      <c r="BH1957">
        <v>125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>"17:53:41.559"</f>
        <v>17:53:41.559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1</v>
      </c>
      <c r="CP1957" t="s">
        <v>119</v>
      </c>
      <c r="CQ1957">
        <v>341</v>
      </c>
      <c r="CR1957">
        <v>0</v>
      </c>
      <c r="CW1957">
        <v>239353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"10/21/2020 17:53:33.641"</f>
        <v>10/21/2020 17:53:33.641</v>
      </c>
      <c r="C1958" t="str">
        <f t="shared" si="148"/>
        <v>FFDFD3C0</v>
      </c>
      <c r="D1958" t="s">
        <v>128</v>
      </c>
      <c r="E1958">
        <v>9</v>
      </c>
      <c r="H1958">
        <v>257</v>
      </c>
      <c r="I1958" t="s">
        <v>129</v>
      </c>
      <c r="J1958" t="s">
        <v>126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"17:53:41.555"</f>
        <v>17:53:41.555</v>
      </c>
      <c r="T1958" t="str">
        <f>"17:53:40.255"</f>
        <v>17:53:40.255</v>
      </c>
      <c r="U1958" t="str">
        <f t="shared" si="147"/>
        <v>A3E2C2</v>
      </c>
      <c r="V1958">
        <v>0</v>
      </c>
      <c r="W1958">
        <v>0</v>
      </c>
      <c r="X1958">
        <v>1</v>
      </c>
      <c r="Z1958">
        <v>0</v>
      </c>
      <c r="AA1958">
        <v>10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1</v>
      </c>
      <c r="AH1958">
        <v>0</v>
      </c>
      <c r="AI1958" t="s">
        <v>846</v>
      </c>
      <c r="AJ1958">
        <v>30.331664</v>
      </c>
      <c r="AK1958" t="s">
        <v>847</v>
      </c>
      <c r="AL1958">
        <v>-89.820592000000005</v>
      </c>
      <c r="AM1958">
        <v>100</v>
      </c>
      <c r="AN1958">
        <v>100</v>
      </c>
      <c r="AO1958" t="s">
        <v>118</v>
      </c>
      <c r="AP1958">
        <v>-3</v>
      </c>
      <c r="AQ1958">
        <v>102</v>
      </c>
      <c r="AR1958">
        <v>-640</v>
      </c>
      <c r="AZ1958">
        <v>1200</v>
      </c>
      <c r="BA1958">
        <v>1</v>
      </c>
      <c r="BB1958" t="str">
        <f t="shared" si="149"/>
        <v xml:space="preserve">N35DC   </v>
      </c>
      <c r="BC1958">
        <v>1</v>
      </c>
      <c r="BE1958">
        <v>0</v>
      </c>
      <c r="BF1958">
        <v>0</v>
      </c>
      <c r="BG1958">
        <v>0</v>
      </c>
      <c r="BH1958">
        <v>125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"17:53:41.559"</f>
        <v>17:53:41.559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1</v>
      </c>
      <c r="CP1958" t="s">
        <v>119</v>
      </c>
      <c r="CQ1958">
        <v>341</v>
      </c>
      <c r="CR1958">
        <v>0</v>
      </c>
      <c r="CW1958">
        <v>239353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"10/21/2020 17:53:33.641"</f>
        <v>10/21/2020 17:53:33.641</v>
      </c>
      <c r="C1959" t="str">
        <f t="shared" si="148"/>
        <v>FFDFD3C0</v>
      </c>
      <c r="D1959" t="s">
        <v>124</v>
      </c>
      <c r="E1959">
        <v>2</v>
      </c>
      <c r="H1959">
        <v>14</v>
      </c>
      <c r="I1959" t="s">
        <v>125</v>
      </c>
      <c r="J1959" t="s">
        <v>126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"17:53:41.555"</f>
        <v>17:53:41.555</v>
      </c>
      <c r="T1959" t="str">
        <f>"17:53:40.255"</f>
        <v>17:53:40.255</v>
      </c>
      <c r="U1959" t="str">
        <f t="shared" si="147"/>
        <v>A3E2C2</v>
      </c>
      <c r="V1959">
        <v>0</v>
      </c>
      <c r="W1959">
        <v>0</v>
      </c>
      <c r="X1959">
        <v>1</v>
      </c>
      <c r="Z1959">
        <v>0</v>
      </c>
      <c r="AA1959">
        <v>10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1</v>
      </c>
      <c r="AH1959">
        <v>0</v>
      </c>
      <c r="AI1959" t="s">
        <v>846</v>
      </c>
      <c r="AJ1959">
        <v>30.331664</v>
      </c>
      <c r="AK1959" t="s">
        <v>847</v>
      </c>
      <c r="AL1959">
        <v>-89.820592000000005</v>
      </c>
      <c r="AM1959">
        <v>100</v>
      </c>
      <c r="AN1959">
        <v>100</v>
      </c>
      <c r="AO1959" t="s">
        <v>118</v>
      </c>
      <c r="AP1959">
        <v>-3</v>
      </c>
      <c r="AQ1959">
        <v>102</v>
      </c>
      <c r="AR1959">
        <v>-640</v>
      </c>
      <c r="AZ1959">
        <v>1200</v>
      </c>
      <c r="BA1959">
        <v>1</v>
      </c>
      <c r="BB1959" t="str">
        <f t="shared" si="149"/>
        <v xml:space="preserve">N35DC   </v>
      </c>
      <c r="BC1959">
        <v>1</v>
      </c>
      <c r="BE1959">
        <v>0</v>
      </c>
      <c r="BF1959">
        <v>0</v>
      </c>
      <c r="BG1959">
        <v>0</v>
      </c>
      <c r="BH1959">
        <v>125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"17:53:41.559"</f>
        <v>17:53:41.559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1</v>
      </c>
      <c r="CP1959" t="s">
        <v>119</v>
      </c>
      <c r="CQ1959">
        <v>341</v>
      </c>
      <c r="CR1959">
        <v>0</v>
      </c>
      <c r="CW1959">
        <v>239353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20201021_A3E2C2_438557631_ADSB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2020-10-22T16:20:09Z</dcterms:created>
  <dcterms:modified xsi:type="dcterms:W3CDTF">2020-10-22T16:20:10Z</dcterms:modified>
</cp:coreProperties>
</file>